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<sst xmlns="http://schemas.openxmlformats.org/spreadsheetml/2006/main" count="71" uniqueCount="28">
  <si>
    <t>Прайс-лист</t>
  </si>
  <si>
    <t>ИП Мастеров Сергей Николаевич ИНН 181302504296</t>
  </si>
  <si>
    <t>В валютах цен.</t>
  </si>
  <si>
    <t>Цены указаны на 15.04.2024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</si>
  <si>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</si>
  <si>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</si>
  <si>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</si>
  <si>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</si>
  <si>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Розничная</t>
  </si>
  <si>
    <t>Заказ</t>
  </si>
  <si>
    <t>Изображение</t>
  </si>
  <si>
    <t>Цена</t>
  </si>
  <si>
    <t>Ед.</t>
  </si>
  <si>
    <t>Количество</t>
  </si>
  <si>
    <t>Сумма</t>
  </si>
  <si>
    <t>Арбаком</t>
  </si>
  <si>
    <t>Разьемы, переходники</t>
  </si>
  <si>
    <t>Сетевые</t>
  </si>
  <si>
    <t>шт</t>
  </si>
  <si>
    <t>Телевизионные</t>
  </si>
  <si>
    <t>Расходные материалы</t>
  </si>
  <si>
    <t>Шнуры и удлинители</t>
  </si>
  <si>
    <t>HDMI, USB, VGA</t>
  </si>
  <si>
    <t>Патчкорд</t>
  </si>
  <si>
    <t>Шнуры аудио-видео</t>
  </si>
  <si>
    <t>Элементы крепежа</t>
  </si>
  <si>
    <t>Заказано</t>
  </si>
  <si>
    <t>На сумму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</si>
</sst>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0.00&quot; RUB&quot;"/>
    <numFmt numFmtId="167" formatCode="#,##0.000;[Red]\-#,##0.000"/>
    <numFmt numFmtId="168" formatCode="#,##0.00&quot; RUB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 wrapText="1"/>
    </xf>
    <xf numFmtId="0" fontId="0" fillId="36" borderId="10" xfId="0" applyFill="1" applyBorder="1" applyAlignment="1">
      <alignment horizontal="left"/>
    </xf>
    <xf numFmtId="164" fontId="0" fillId="37" borderId="10" xfId="0" applyNumberFormat="1" applyFill="1" applyBorder="1" applyAlignment="1">
      <alignment horizontal="right" vertical="top"/>
    </xf>
    <xf numFmtId="165" fontId="0" fillId="37" borderId="10" xfId="0" applyNumberFormat="1" applyFill="1" applyBorder="1" applyAlignment="1">
      <alignment horizontal="left" vertical="top" wrapText="1"/>
    </xf>
    <xf numFmtId="166" fontId="0" fillId="37" borderId="10" xfId="0" applyNumberForma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0" fontId="0" fillId="37" borderId="10" xfId="0" applyFill="1" applyBorder="1" applyAlignment="1">
      <alignment horizontal="left"/>
    </xf>
    <xf numFmtId="167" fontId="0" fillId="37" borderId="10" xfId="0" applyNumberFormat="1" applyFill="1" applyBorder="1" applyAlignment="1">
      <alignment horizontal="right" vertical="top"/>
    </xf>
    <xf numFmtId="168" fontId="0" fillId="37" borderId="10" xfId="0" applyNumberForma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 horizontal="left"/>
      <protection locked="0"/>
    </xf>
    <xf numFmtId="0" fontId="29" fillId="37" borderId="10" xfId="42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15</xdr:row>
      <xdr:rowOff>28575</xdr:rowOff>
    </xdr:from>
    <xdr:to>
      <xdr:col>11</xdr:col>
      <xdr:colOff>533400</xdr:colOff>
      <xdr:row>15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295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17</xdr:row>
      <xdr:rowOff>28575</xdr:rowOff>
    </xdr:from>
    <xdr:to>
      <xdr:col>11</xdr:col>
      <xdr:colOff>533400</xdr:colOff>
      <xdr:row>17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4229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18</xdr:row>
      <xdr:rowOff>28575</xdr:rowOff>
    </xdr:from>
    <xdr:to>
      <xdr:col>11</xdr:col>
      <xdr:colOff>533400</xdr:colOff>
      <xdr:row>18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0101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19</xdr:row>
      <xdr:rowOff>28575</xdr:rowOff>
    </xdr:from>
    <xdr:to>
      <xdr:col>11</xdr:col>
      <xdr:colOff>533400</xdr:colOff>
      <xdr:row>19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57912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20</xdr:row>
      <xdr:rowOff>28575</xdr:rowOff>
    </xdr:from>
    <xdr:to>
      <xdr:col>11</xdr:col>
      <xdr:colOff>533400</xdr:colOff>
      <xdr:row>20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6572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21</xdr:row>
      <xdr:rowOff>28575</xdr:rowOff>
    </xdr:from>
    <xdr:to>
      <xdr:col>11</xdr:col>
      <xdr:colOff>533400</xdr:colOff>
      <xdr:row>21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7353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22</xdr:row>
      <xdr:rowOff>28575</xdr:rowOff>
    </xdr:from>
    <xdr:to>
      <xdr:col>11</xdr:col>
      <xdr:colOff>533400</xdr:colOff>
      <xdr:row>22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8134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23</xdr:row>
      <xdr:rowOff>28575</xdr:rowOff>
    </xdr:from>
    <xdr:to>
      <xdr:col>11</xdr:col>
      <xdr:colOff>533400</xdr:colOff>
      <xdr:row>23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8915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25</xdr:row>
      <xdr:rowOff>28575</xdr:rowOff>
    </xdr:from>
    <xdr:to>
      <xdr:col>11</xdr:col>
      <xdr:colOff>533400</xdr:colOff>
      <xdr:row>25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48775" y="98488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28</xdr:row>
      <xdr:rowOff>28575</xdr:rowOff>
    </xdr:from>
    <xdr:to>
      <xdr:col>11</xdr:col>
      <xdr:colOff>533400</xdr:colOff>
      <xdr:row>28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10934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29</xdr:row>
      <xdr:rowOff>28575</xdr:rowOff>
    </xdr:from>
    <xdr:to>
      <xdr:col>11</xdr:col>
      <xdr:colOff>533400</xdr:colOff>
      <xdr:row>29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11715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31</xdr:row>
      <xdr:rowOff>28575</xdr:rowOff>
    </xdr:from>
    <xdr:to>
      <xdr:col>11</xdr:col>
      <xdr:colOff>533400</xdr:colOff>
      <xdr:row>31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48775" y="126492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32</xdr:row>
      <xdr:rowOff>28575</xdr:rowOff>
    </xdr:from>
    <xdr:to>
      <xdr:col>11</xdr:col>
      <xdr:colOff>533400</xdr:colOff>
      <xdr:row>32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48775" y="13430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34</xdr:row>
      <xdr:rowOff>28575</xdr:rowOff>
    </xdr:from>
    <xdr:to>
      <xdr:col>11</xdr:col>
      <xdr:colOff>533400</xdr:colOff>
      <xdr:row>34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48775" y="14363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35</xdr:row>
      <xdr:rowOff>28575</xdr:rowOff>
    </xdr:from>
    <xdr:to>
      <xdr:col>11</xdr:col>
      <xdr:colOff>533400</xdr:colOff>
      <xdr:row>35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48775" y="15144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36</xdr:row>
      <xdr:rowOff>28575</xdr:rowOff>
    </xdr:from>
    <xdr:to>
      <xdr:col>11</xdr:col>
      <xdr:colOff>533400</xdr:colOff>
      <xdr:row>36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48775" y="159258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38</xdr:row>
      <xdr:rowOff>28575</xdr:rowOff>
    </xdr:from>
    <xdr:to>
      <xdr:col>11</xdr:col>
      <xdr:colOff>533400</xdr:colOff>
      <xdr:row>38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6859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39</xdr:row>
      <xdr:rowOff>28575</xdr:rowOff>
    </xdr:from>
    <xdr:to>
      <xdr:col>11</xdr:col>
      <xdr:colOff>533400</xdr:colOff>
      <xdr:row>39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7640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40</xdr:row>
      <xdr:rowOff>28575</xdr:rowOff>
    </xdr:from>
    <xdr:to>
      <xdr:col>11</xdr:col>
      <xdr:colOff>533400</xdr:colOff>
      <xdr:row>40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8421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41</xdr:row>
      <xdr:rowOff>28575</xdr:rowOff>
    </xdr:from>
    <xdr:to>
      <xdr:col>11</xdr:col>
      <xdr:colOff>533400</xdr:colOff>
      <xdr:row>41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9202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42</xdr:row>
      <xdr:rowOff>28575</xdr:rowOff>
    </xdr:from>
    <xdr:to>
      <xdr:col>11</xdr:col>
      <xdr:colOff>533400</xdr:colOff>
      <xdr:row>42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9983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43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4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6.33203125" style="1" customWidth="1"/>
    <col min="8" max="8" width="10.5" style="1" customWidth="1"/>
    <col min="9" max="9" width="13.16015625" style="1" customWidth="1"/>
    <col min="10" max="10" width="10.5" style="1" customWidth="1"/>
    <col min="11" max="11" width="13.16015625" style="1" customWidth="1"/>
    <col min="12" max="12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9" s="4" customFormat="1" ht="10.5" customHeight="1">
      <c r="B7" s="5" t="s">
        <v>3</v>
      </c>
      <c r="H7" s="4" t="s">
        <v>26</v>
      </c>
      <c r="I7" s="4">
        <f>SUM(I11:I9007)</f>
        <v>0</v>
      </c>
    </row>
    <row r="8" spans="8:9" s="4" customFormat="1" ht="10.5" customHeight="1">
      <c r="H8" s="4" t="s">
        <v>27</v>
      </c>
      <c r="I8" s="4">
        <f>SUM(J11:J9008)</f>
        <v>0</v>
      </c>
    </row>
    <row r="9" s="1" customFormat="1" ht="7.5" customHeight="1"/>
    <row r="10" spans="2:12" s="1" customFormat="1" ht="12" customHeight="1">
      <c r="B10" s="34" t="s">
        <v>4</v>
      </c>
      <c r="C10" s="36" t="s">
        <v>5</v>
      </c>
      <c r="D10" s="36" t="s">
        <v>6</v>
      </c>
      <c r="E10" s="38" t="s">
        <v>7</v>
      </c>
      <c r="F10" s="38"/>
      <c r="G10" s="38" t="s">
        <v>8</v>
      </c>
      <c r="H10" s="38"/>
      <c r="I10" s="39" t="s">
        <v>9</v>
      </c>
      <c r="J10" s="39"/>
      <c r="K10" s="40" t="s">
        <v>10</v>
      </c>
      <c r="L10" s="40"/>
    </row>
    <row r="11" spans="2:12" s="1" customFormat="1" ht="12" customHeight="1">
      <c r="B11" s="35"/>
      <c r="C11" s="37"/>
      <c r="D11" s="37"/>
      <c r="E11" s="6" t="s">
        <v>11</v>
      </c>
      <c r="F11" s="6" t="s">
        <v>12</v>
      </c>
      <c r="G11" s="6" t="s">
        <v>11</v>
      </c>
      <c r="H11" s="6" t="s">
        <v>12</v>
      </c>
      <c r="I11" s="7" t="s">
        <v>13</v>
      </c>
      <c r="J11" s="7" t="s">
        <v>14</v>
      </c>
      <c r="K11" s="41"/>
      <c r="L11" s="42"/>
    </row>
    <row r="12" spans="2:12" s="1" customFormat="1" ht="61.5" customHeight="1">
      <c r="B12" s="8"/>
      <c r="C12" s="9"/>
      <c r="D12" s="8"/>
      <c r="E12" s="10"/>
      <c r="F12" s="10"/>
      <c r="G12" s="10"/>
      <c r="H12" s="10"/>
      <c r="I12" s="11"/>
      <c r="J12" s="11"/>
      <c r="K12" s="43"/>
      <c r="L12" s="43"/>
    </row>
    <row r="13" spans="2:12" ht="12" customHeight="1" outlineLevel="1">
      <c r="B13" s="12" t="s">
        <v>15</v>
      </c>
      <c r="C13" s="13"/>
      <c r="D13" s="14"/>
      <c r="E13" s="15"/>
      <c r="F13" s="15"/>
      <c r="G13" s="15"/>
      <c r="H13" s="15"/>
      <c r="I13" s="48"/>
      <c r="J13" s="16">
        <f>E13*I13</f>
        <v>0</v>
      </c>
      <c r="K13" s="44"/>
      <c r="L13" s="44"/>
    </row>
    <row r="14" spans="2:12" ht="12" customHeight="1" outlineLevel="2">
      <c r="B14" s="17" t="s">
        <v>16</v>
      </c>
      <c r="C14" s="18"/>
      <c r="D14" s="19"/>
      <c r="E14" s="20"/>
      <c r="F14" s="20"/>
      <c r="G14" s="20"/>
      <c r="H14" s="20"/>
      <c r="I14" s="49"/>
      <c r="J14" s="21">
        <f>E14*I14</f>
        <v>0</v>
      </c>
      <c r="K14" s="45"/>
      <c r="L14" s="45"/>
    </row>
    <row r="15" spans="2:12" ht="12" customHeight="1" outlineLevel="3">
      <c r="B15" s="22" t="s">
        <v>17</v>
      </c>
      <c r="C15" s="23"/>
      <c r="D15" s="24"/>
      <c r="E15" s="25"/>
      <c r="F15" s="25"/>
      <c r="G15" s="25"/>
      <c r="H15" s="25"/>
      <c r="I15" s="50"/>
      <c r="J15" s="26">
        <f>E15*I15</f>
        <v>0</v>
      </c>
      <c r="K15" s="46"/>
      <c r="L15" s="46"/>
    </row>
    <row r="16" spans="2:12" s="1" customFormat="1" ht="61.5" customHeight="1" outlineLevel="4">
      <c r="B16" s="51" t="str">
        <f>HYPERLINK("http://rusat.tv/","USB- А адаптер(гнездо 1А) в АС сеть 220В(2*4.0мм вилка),белый")</f>
        <v>USB- А адаптер(гнездо 1А) в АС сеть 220В(2*4.0мм вилка),белый</v>
      </c>
      <c r="C16" s="27">
        <v>1</v>
      </c>
      <c r="D16" s="28">
        <v>2101</v>
      </c>
      <c r="E16" s="29">
        <v>130</v>
      </c>
      <c r="F16" s="30" t="s">
        <v>18</v>
      </c>
      <c r="G16" s="29">
        <v>150</v>
      </c>
      <c r="H16" s="30" t="s">
        <v>18</v>
      </c>
      <c r="I16" s="52"/>
      <c r="J16" s="31">
        <f>E16*I16</f>
        <v>0</v>
      </c>
      <c r="K16" s="47"/>
      <c r="L16" s="47"/>
    </row>
    <row r="17" spans="2:12" ht="12" customHeight="1" outlineLevel="3">
      <c r="B17" s="22" t="s">
        <v>19</v>
      </c>
      <c r="C17" s="23"/>
      <c r="D17" s="24"/>
      <c r="E17" s="25"/>
      <c r="F17" s="25"/>
      <c r="G17" s="25"/>
      <c r="H17" s="25"/>
      <c r="I17" s="50"/>
      <c r="J17" s="26">
        <f>E17*I17</f>
        <v>0</v>
      </c>
      <c r="K17" s="46"/>
      <c r="L17" s="46"/>
    </row>
    <row r="18" spans="2:12" s="1" customFormat="1" ht="61.5" customHeight="1" outlineLevel="4">
      <c r="B18" s="51" t="str">
        <f>HYPERLINK("http://rusat.tv/32khrca-tyulpan-gnezda-3khrca-tyulpan-gnezda-plastik-nikel-","3хRCA (тюльпан) гнезда - 3хRCA (тюльпан) гнезда (пластик-никель)")</f>
        <v>3хRCA (тюльпан) гнезда - 3хRCA (тюльпан) гнезда (пластик-никель)</v>
      </c>
      <c r="C18" s="27">
        <v>4</v>
      </c>
      <c r="D18" s="28">
        <v>5619</v>
      </c>
      <c r="E18" s="29">
        <v>30</v>
      </c>
      <c r="F18" s="30" t="s">
        <v>18</v>
      </c>
      <c r="G18" s="29">
        <v>60</v>
      </c>
      <c r="H18" s="30" t="s">
        <v>18</v>
      </c>
      <c r="I18" s="52"/>
      <c r="J18" s="31">
        <f>E18*I18</f>
        <v>0</v>
      </c>
      <c r="K18" s="47"/>
      <c r="L18" s="47"/>
    </row>
    <row r="19" spans="2:12" s="1" customFormat="1" ht="61.5" customHeight="1" outlineLevel="4">
      <c r="B19" s="51" t="str">
        <f>HYPERLINK("http://rusat.tv/f-gnezdo-f-gnezdo-cink-nikel-bochka","F гнездо - F гнездо (цинк-никель) Бочка")</f>
        <v>F гнездо - F гнездо (цинк-никель) Бочка</v>
      </c>
      <c r="C19" s="32">
        <v>64100</v>
      </c>
      <c r="D19" s="28">
        <v>2089</v>
      </c>
      <c r="E19" s="29">
        <v>3.5</v>
      </c>
      <c r="F19" s="30" t="s">
        <v>18</v>
      </c>
      <c r="G19" s="29">
        <v>7</v>
      </c>
      <c r="H19" s="30" t="s">
        <v>18</v>
      </c>
      <c r="I19" s="52"/>
      <c r="J19" s="31">
        <f>E19*I19</f>
        <v>0</v>
      </c>
      <c r="K19" s="47"/>
      <c r="L19" s="47"/>
    </row>
    <row r="20" spans="2:12" s="1" customFormat="1" ht="61.5" customHeight="1" outlineLevel="4">
      <c r="B20" s="51" t="str">
        <f>HYPERLINK("http://rusat.tv/f-shteker-na-kabel-rg6u-18mm-litoy-cink-nikel-app-301_zc","F штекер, на кабель RG6U, 18мм, литой (цинк-никель) APP-301_ZC")</f>
        <v>F штекер, на кабель RG6U, 18мм, литой (цинк-никель) APP-301_ZC</v>
      </c>
      <c r="C20" s="27">
        <v>200</v>
      </c>
      <c r="D20" s="28">
        <v>2088</v>
      </c>
      <c r="E20" s="29">
        <v>3</v>
      </c>
      <c r="F20" s="30" t="s">
        <v>18</v>
      </c>
      <c r="G20" s="29">
        <v>8</v>
      </c>
      <c r="H20" s="30" t="s">
        <v>18</v>
      </c>
      <c r="I20" s="52"/>
      <c r="J20" s="31">
        <f>E20*I20</f>
        <v>0</v>
      </c>
      <c r="K20" s="47"/>
      <c r="L20" s="47"/>
    </row>
    <row r="21" spans="2:12" s="1" customFormat="1" ht="61.5" customHeight="1" outlineLevel="4">
      <c r="B21" s="51" t="str">
        <f>HYPERLINK("http://rusat.tv/razem-f-na-rg-6-obzhimnoy","Разьем F на RG-6 обжимной")</f>
        <v>Разьем F на RG-6 обжимной</v>
      </c>
      <c r="C21" s="32">
        <v>2150</v>
      </c>
      <c r="D21" s="28">
        <v>3495</v>
      </c>
      <c r="E21" s="29">
        <v>8</v>
      </c>
      <c r="F21" s="30" t="s">
        <v>18</v>
      </c>
      <c r="G21" s="29">
        <v>20</v>
      </c>
      <c r="H21" s="30" t="s">
        <v>18</v>
      </c>
      <c r="I21" s="52"/>
      <c r="J21" s="31">
        <f>E21*I21</f>
        <v>0</v>
      </c>
      <c r="K21" s="47"/>
      <c r="L21" s="47"/>
    </row>
    <row r="22" spans="2:12" s="1" customFormat="1" ht="61.5" customHeight="1" outlineLevel="4">
      <c r="B22" s="51" t="str">
        <f>HYPERLINK("http://rusat.tv/tv-pal-shteker-f-gnezdo-cink-nikel-","ТВ штекер -  F гнездо (цинк-никель) Папа")</f>
        <v>ТВ штекер -  F гнездо (цинк-никель) Папа</v>
      </c>
      <c r="C22" s="32">
        <v>39015</v>
      </c>
      <c r="D22" s="28">
        <v>2753</v>
      </c>
      <c r="E22" s="29">
        <v>9</v>
      </c>
      <c r="F22" s="30" t="s">
        <v>18</v>
      </c>
      <c r="G22" s="29">
        <v>12</v>
      </c>
      <c r="H22" s="30" t="s">
        <v>18</v>
      </c>
      <c r="I22" s="52"/>
      <c r="J22" s="31">
        <f>E22*I22</f>
        <v>0</v>
      </c>
      <c r="K22" s="47"/>
      <c r="L22" s="47"/>
    </row>
    <row r="23" spans="2:12" s="1" customFormat="1" ht="61.5" customHeight="1" outlineLevel="4">
      <c r="B23" s="51" t="str">
        <f>HYPERLINK("http://rusat.tv/tv-pal-gnezdo-f-gnezdo-uglooy-med-nikel-","ТВ(PAL) гнездо - F гнездо ,углоой (медь-никель)")</f>
        <v>ТВ(PAL) гнездо - F гнездо ,углоой (медь-никель)</v>
      </c>
      <c r="C23" s="32">
        <v>1550</v>
      </c>
      <c r="D23" s="28">
        <v>5620</v>
      </c>
      <c r="E23" s="29">
        <v>16</v>
      </c>
      <c r="F23" s="30" t="s">
        <v>18</v>
      </c>
      <c r="G23" s="29">
        <v>25</v>
      </c>
      <c r="H23" s="30" t="s">
        <v>18</v>
      </c>
      <c r="I23" s="52"/>
      <c r="J23" s="31">
        <f>E23*I23</f>
        <v>0</v>
      </c>
      <c r="K23" s="47"/>
      <c r="L23" s="47"/>
    </row>
    <row r="24" spans="2:12" s="1" customFormat="1" ht="61.5" customHeight="1" outlineLevel="4">
      <c r="B24" s="51" t="str">
        <f>HYPERLINK("http://rusat.tv/tv-pal-shteker-f-gnezdo-uglovoy-tochenyy-cink-nikel-app-316_zk","ТВ(PAL) штекер - F гнездо, угловой, точеный(цинк-никель) APP-316_ZK")</f>
        <v>ТВ(PAL) штекер - F гнездо, угловой, точеный(цинк-никель) APP-316_ZK</v>
      </c>
      <c r="C24" s="27">
        <v>10</v>
      </c>
      <c r="D24" s="28">
        <v>4385</v>
      </c>
      <c r="E24" s="29">
        <v>16</v>
      </c>
      <c r="F24" s="30" t="s">
        <v>18</v>
      </c>
      <c r="G24" s="29">
        <v>30</v>
      </c>
      <c r="H24" s="30" t="s">
        <v>18</v>
      </c>
      <c r="I24" s="52"/>
      <c r="J24" s="31">
        <f>E24*I24</f>
        <v>0</v>
      </c>
      <c r="K24" s="47"/>
      <c r="L24" s="47"/>
    </row>
    <row r="25" spans="2:12" ht="12" customHeight="1" outlineLevel="2">
      <c r="B25" s="17" t="s">
        <v>20</v>
      </c>
      <c r="C25" s="18"/>
      <c r="D25" s="19"/>
      <c r="E25" s="20"/>
      <c r="F25" s="20"/>
      <c r="G25" s="20"/>
      <c r="H25" s="20"/>
      <c r="I25" s="49"/>
      <c r="J25" s="21">
        <f>E25*I25</f>
        <v>0</v>
      </c>
      <c r="K25" s="45"/>
      <c r="L25" s="45"/>
    </row>
    <row r="26" spans="2:12" s="1" customFormat="1" ht="61.5" customHeight="1" outlineLevel="3">
      <c r="B26" s="51" t="str">
        <f>HYPERLINK("http://rusat.tv/lenta-izolyacionnaya-pvkh-20m-19mm-0-13mm-belaya-samozatukhayushchaya-1rol-up-10rol-up-arx-122_w","Лента изоляционная  ПВХ 20М*19ММ*0,13ММ БЕЛАЯ, самозатухающая (1рол./уп.,10рол./уп.) АРX-122_W")</f>
        <v>Лента изоляционная  ПВХ 20М*19ММ*0,13ММ БЕЛАЯ, самозатухающая (1рол./уп.,10рол./уп.) АРX-122_W</v>
      </c>
      <c r="C26" s="27">
        <v>1</v>
      </c>
      <c r="D26" s="28">
        <v>4161</v>
      </c>
      <c r="E26" s="29">
        <v>35</v>
      </c>
      <c r="F26" s="30" t="s">
        <v>18</v>
      </c>
      <c r="G26" s="29">
        <v>50</v>
      </c>
      <c r="H26" s="30" t="s">
        <v>18</v>
      </c>
      <c r="I26" s="52"/>
      <c r="J26" s="31">
        <f>E26*I26</f>
        <v>0</v>
      </c>
      <c r="K26" s="47"/>
      <c r="L26" s="47"/>
    </row>
    <row r="27" spans="2:12" ht="12" customHeight="1" outlineLevel="2">
      <c r="B27" s="17" t="s">
        <v>21</v>
      </c>
      <c r="C27" s="18"/>
      <c r="D27" s="19"/>
      <c r="E27" s="20"/>
      <c r="F27" s="20"/>
      <c r="G27" s="20"/>
      <c r="H27" s="20"/>
      <c r="I27" s="49"/>
      <c r="J27" s="21">
        <f>E27*I27</f>
        <v>0</v>
      </c>
      <c r="K27" s="45"/>
      <c r="L27" s="45"/>
    </row>
    <row r="28" spans="2:12" ht="12" customHeight="1" outlineLevel="3">
      <c r="B28" s="22" t="s">
        <v>22</v>
      </c>
      <c r="C28" s="23"/>
      <c r="D28" s="24"/>
      <c r="E28" s="25"/>
      <c r="F28" s="25"/>
      <c r="G28" s="25"/>
      <c r="H28" s="25"/>
      <c r="I28" s="50"/>
      <c r="J28" s="26">
        <f>E28*I28</f>
        <v>0</v>
      </c>
      <c r="K28" s="46"/>
      <c r="L28" s="46"/>
    </row>
    <row r="29" spans="2:12" s="1" customFormat="1" ht="61.5" customHeight="1" outlineLevel="4">
      <c r="B29" s="51" t="str">
        <f>HYPERLINK("http://rusat.tv/shnur-hdmi-shteker-hdmi-shteker-10m-s-ferritami-high-speed-with-ethernet-polnaya-19-1-raspayka-28awg","Шнур HDMI штекер - HDMI штекер 10м(с ферритами)""High Speed with Ethernet""(Полная 19+1 распайка)28AWG")</f>
        <v>Шнур HDMI штекер - HDMI штекер 10м(с ферритами)"High Speed with Ethernet"(Полная 19+1 распайка)28AWG</v>
      </c>
      <c r="C29" s="27">
        <v>5</v>
      </c>
      <c r="D29" s="28">
        <v>2099</v>
      </c>
      <c r="E29" s="29">
        <v>600</v>
      </c>
      <c r="F29" s="30" t="s">
        <v>18</v>
      </c>
      <c r="G29" s="29">
        <v>950</v>
      </c>
      <c r="H29" s="30" t="s">
        <v>18</v>
      </c>
      <c r="I29" s="52"/>
      <c r="J29" s="31">
        <f>E29*I29</f>
        <v>0</v>
      </c>
      <c r="K29" s="47"/>
      <c r="L29" s="47"/>
    </row>
    <row r="30" spans="2:12" s="1" customFormat="1" ht="61.5" customHeight="1" outlineLevel="4">
      <c r="B30" s="51" t="str">
        <f>HYPERLINK("http://rusat.tv/shnur-hdmi-shteker-hdmi-shteker-15m-s-ferritami-high-speed-with-ethernet-polnaya-19-1-raspayka-28awg","Шнур HDMI штекер - HDMI штекер 15м(с ферритами)""High Speed with Ethernet""(Полная 19+1 распайка)28AWG")</f>
        <v>Шнур HDMI штекер - HDMI штекер 15м(с ферритами)"High Speed with Ethernet"(Полная 19+1 распайка)28AWG</v>
      </c>
      <c r="C30" s="27">
        <v>1</v>
      </c>
      <c r="D30" s="28">
        <v>2104</v>
      </c>
      <c r="E30" s="29">
        <v>800</v>
      </c>
      <c r="F30" s="30" t="s">
        <v>18</v>
      </c>
      <c r="G30" s="33">
        <v>1000</v>
      </c>
      <c r="H30" s="30" t="s">
        <v>18</v>
      </c>
      <c r="I30" s="52"/>
      <c r="J30" s="31">
        <f>E30*I30</f>
        <v>0</v>
      </c>
      <c r="K30" s="47"/>
      <c r="L30" s="47"/>
    </row>
    <row r="31" spans="2:12" ht="12" customHeight="1" outlineLevel="3">
      <c r="B31" s="22" t="s">
        <v>23</v>
      </c>
      <c r="C31" s="23"/>
      <c r="D31" s="24"/>
      <c r="E31" s="25"/>
      <c r="F31" s="25"/>
      <c r="G31" s="25"/>
      <c r="H31" s="25"/>
      <c r="I31" s="50"/>
      <c r="J31" s="26">
        <f>E31*I31</f>
        <v>0</v>
      </c>
      <c r="K31" s="46"/>
      <c r="L31" s="46"/>
    </row>
    <row r="32" spans="2:12" s="1" customFormat="1" ht="61.5" customHeight="1" outlineLevel="4">
      <c r="B32" s="51" t="str">
        <f>HYPERLINK("http://rusat.tv/patchkord-patch-cord-150m-utp-8p8c-shteker-8p8c-shteker-4-pary-cat5e","Патчкорд(patch cord)  15.0м UTP 8p8c штекер - 8p8c штекер, 4 пары, Cat.5E")</f>
        <v>Патчкорд(patch cord)  15.0м UTP 8p8c штекер - 8p8c штекер, 4 пары, Cat.5E</v>
      </c>
      <c r="C32" s="27">
        <v>2</v>
      </c>
      <c r="D32" s="28">
        <v>2755</v>
      </c>
      <c r="E32" s="29">
        <v>230</v>
      </c>
      <c r="F32" s="30" t="s">
        <v>18</v>
      </c>
      <c r="G32" s="29">
        <v>300</v>
      </c>
      <c r="H32" s="30" t="s">
        <v>18</v>
      </c>
      <c r="I32" s="52"/>
      <c r="J32" s="31">
        <f>E32*I32</f>
        <v>0</v>
      </c>
      <c r="K32" s="47"/>
      <c r="L32" s="47"/>
    </row>
    <row r="33" spans="2:12" s="1" customFormat="1" ht="61.5" customHeight="1" outlineLevel="4">
      <c r="B33" s="51" t="str">
        <f>HYPERLINK("http://rusat.tv/patch-kord-utp-3m","Патчкорд(patch cord)  3.0м UTP 8p8c штекер - 8p8c штекер, 4 пары, Cat.5E")</f>
        <v>Патчкорд(patch cord)  3.0м UTP 8p8c штекер - 8p8c штекер, 4 пары, Cat.5E</v>
      </c>
      <c r="C33" s="27">
        <v>82</v>
      </c>
      <c r="D33" s="28">
        <v>4051</v>
      </c>
      <c r="E33" s="29">
        <v>80</v>
      </c>
      <c r="F33" s="30" t="s">
        <v>18</v>
      </c>
      <c r="G33" s="29">
        <v>150</v>
      </c>
      <c r="H33" s="30" t="s">
        <v>18</v>
      </c>
      <c r="I33" s="52"/>
      <c r="J33" s="31">
        <f>E33*I33</f>
        <v>0</v>
      </c>
      <c r="K33" s="47"/>
      <c r="L33" s="47"/>
    </row>
    <row r="34" spans="2:12" ht="12" customHeight="1" outlineLevel="3">
      <c r="B34" s="22" t="s">
        <v>24</v>
      </c>
      <c r="C34" s="23"/>
      <c r="D34" s="24"/>
      <c r="E34" s="25"/>
      <c r="F34" s="25"/>
      <c r="G34" s="25"/>
      <c r="H34" s="25"/>
      <c r="I34" s="50"/>
      <c r="J34" s="26">
        <f>E34*I34</f>
        <v>0</v>
      </c>
      <c r="K34" s="46"/>
      <c r="L34" s="46"/>
    </row>
    <row r="35" spans="2:12" s="1" customFormat="1" ht="61.5" customHeight="1" outlineLevel="4">
      <c r="B35" s="51" t="str">
        <f>HYPERLINK("http://rusat.tv/skart-shteker-in-v-televizor-3xrca-tyulpan-gnezda-plastik-nikel-","СКАРТ штекер (IN в телевизор) - 3xRCA(тюльпан) гнезда (пластик-никель)")</f>
        <v>СКАРТ штекер (IN в телевизор) - 3xRCA(тюльпан) гнезда (пластик-никель)</v>
      </c>
      <c r="C35" s="32">
        <v>31016</v>
      </c>
      <c r="D35" s="28">
        <v>4104</v>
      </c>
      <c r="E35" s="29">
        <v>15</v>
      </c>
      <c r="F35" s="30" t="s">
        <v>18</v>
      </c>
      <c r="G35" s="29">
        <v>20</v>
      </c>
      <c r="H35" s="30" t="s">
        <v>18</v>
      </c>
      <c r="I35" s="52"/>
      <c r="J35" s="31">
        <f>E35*I35</f>
        <v>0</v>
      </c>
      <c r="K35" s="47"/>
      <c r="L35" s="47"/>
    </row>
    <row r="36" spans="2:12" s="1" customFormat="1" ht="61.5" customHeight="1" outlineLevel="4">
      <c r="B36" s="51" t="str">
        <f>HYPERLINK("http://rusat.tv/shnur-3-rca-tyulpan-shtekera-3-rca-tyulpan-shtekera-12m-plastik-nikel-d3x2-6mm-aph-124c-12","Шнур 3*RCA(тюльпан) штекера - 3*RCA(тюльпан) штекера 3М")</f>
        <v>Шнур 3*RCA(тюльпан) штекера - 3*RCA(тюльпан) штекера 3М</v>
      </c>
      <c r="C36" s="27">
        <v>2</v>
      </c>
      <c r="D36" s="28">
        <v>2092</v>
      </c>
      <c r="E36" s="29">
        <v>50</v>
      </c>
      <c r="F36" s="30" t="s">
        <v>18</v>
      </c>
      <c r="G36" s="29">
        <v>200</v>
      </c>
      <c r="H36" s="30" t="s">
        <v>18</v>
      </c>
      <c r="I36" s="52"/>
      <c r="J36" s="31">
        <f>E36*I36</f>
        <v>0</v>
      </c>
      <c r="K36" s="47"/>
      <c r="L36" s="47"/>
    </row>
    <row r="37" spans="2:12" s="1" customFormat="1" ht="61.5" customHeight="1" outlineLevel="4">
      <c r="B37" s="51" t="str">
        <f>HYPERLINK("http://rusat.tv/shnur-skart-shteker-3-rca-tyulpan-shtekera-12m-s-pereklyuchatelem-kruglyy-kabel-plastik-nikel-","Шнур СКАРТ штекер - 3*RCA(тюльпан) штекера 1.2м, с переключателем (круглый кабель, пластик-никель)")</f>
        <v>Шнур СКАРТ штекер - 3*RCA(тюльпан) штекера 1.2м, с переключателем (круглый кабель, пластик-никель)</v>
      </c>
      <c r="C37" s="27">
        <v>2</v>
      </c>
      <c r="D37" s="28">
        <v>2097</v>
      </c>
      <c r="E37" s="29">
        <v>150</v>
      </c>
      <c r="F37" s="30" t="s">
        <v>18</v>
      </c>
      <c r="G37" s="29">
        <v>400</v>
      </c>
      <c r="H37" s="30" t="s">
        <v>18</v>
      </c>
      <c r="I37" s="52"/>
      <c r="J37" s="31">
        <f>E37*I37</f>
        <v>0</v>
      </c>
      <c r="K37" s="47"/>
      <c r="L37" s="47"/>
    </row>
    <row r="38" spans="2:12" ht="12" customHeight="1" outlineLevel="2">
      <c r="B38" s="17" t="s">
        <v>25</v>
      </c>
      <c r="C38" s="18"/>
      <c r="D38" s="19"/>
      <c r="E38" s="20"/>
      <c r="F38" s="20"/>
      <c r="G38" s="20"/>
      <c r="H38" s="20"/>
      <c r="I38" s="49"/>
      <c r="J38" s="21">
        <f>E38*I38</f>
        <v>0</v>
      </c>
      <c r="K38" s="45"/>
      <c r="L38" s="45"/>
    </row>
    <row r="39" spans="2:12" s="1" customFormat="1" ht="61.5" customHeight="1" outlineLevel="3">
      <c r="B39" s="51" t="str">
        <f>HYPERLINK("http://rusat.tv/khomut-nylon66-4-36-kh300mm-belyy-100sht-apm-4x300w","Хомут (Nylon66) 4(3.6)х300мм  белый (100шт) APM-4x300W")</f>
        <v>Хомут (Nylon66) 4(3.6)х300мм  белый (100шт) APM-4x300W</v>
      </c>
      <c r="C39" s="27">
        <v>7</v>
      </c>
      <c r="D39" s="28">
        <v>4167</v>
      </c>
      <c r="E39" s="29">
        <v>170</v>
      </c>
      <c r="F39" s="30" t="s">
        <v>18</v>
      </c>
      <c r="G39" s="29">
        <v>250</v>
      </c>
      <c r="H39" s="30" t="s">
        <v>18</v>
      </c>
      <c r="I39" s="52"/>
      <c r="J39" s="31">
        <f>E39*I39</f>
        <v>0</v>
      </c>
      <c r="K39" s="47"/>
      <c r="L39" s="47"/>
    </row>
    <row r="40" spans="2:12" s="1" customFormat="1" ht="61.5" customHeight="1" outlineLevel="3">
      <c r="B40" s="51" t="str">
        <f>HYPERLINK("http://rusat.tv/khomut-nylon66-5-48-kh400mm-belyy-100sht-apm-5x400w","Хомут (Nylon66) 5(4.8)х400мм  белый (100шт) APM-5x400W")</f>
        <v>Хомут (Nylon66) 5(4.8)х400мм  белый (100шт) APM-5x400W</v>
      </c>
      <c r="C40" s="27">
        <v>4</v>
      </c>
      <c r="D40" s="28">
        <v>4169</v>
      </c>
      <c r="E40" s="29">
        <v>220</v>
      </c>
      <c r="F40" s="30" t="s">
        <v>18</v>
      </c>
      <c r="G40" s="29">
        <v>350</v>
      </c>
      <c r="H40" s="30" t="s">
        <v>18</v>
      </c>
      <c r="I40" s="52"/>
      <c r="J40" s="31">
        <f>E40*I40</f>
        <v>0</v>
      </c>
      <c r="K40" s="47"/>
      <c r="L40" s="47"/>
    </row>
    <row r="41" spans="2:12" s="1" customFormat="1" ht="61.5" customHeight="1" outlineLevel="3">
      <c r="B41" s="51" t="str">
        <f>HYPERLINK("http://rusat.tv/khomut-nylon66-5-48-kh400mm-chernyy-100sht-apm-5x400bk","Хомут (Nylon66) 5(4.8)х400мм  черный (100шт) APM-5x400Bk")</f>
        <v>Хомут (Nylon66) 5(4.8)х400мм  черный (100шт) APM-5x400Bk</v>
      </c>
      <c r="C41" s="27">
        <v>3</v>
      </c>
      <c r="D41" s="28">
        <v>4164</v>
      </c>
      <c r="E41" s="29">
        <v>220</v>
      </c>
      <c r="F41" s="30" t="s">
        <v>18</v>
      </c>
      <c r="G41" s="29">
        <v>350</v>
      </c>
      <c r="H41" s="30" t="s">
        <v>18</v>
      </c>
      <c r="I41" s="52"/>
      <c r="J41" s="31">
        <f>E41*I41</f>
        <v>0</v>
      </c>
      <c r="K41" s="47"/>
      <c r="L41" s="47"/>
    </row>
    <row r="42" spans="2:12" s="1" customFormat="1" ht="61.5" customHeight="1" outlineLevel="3">
      <c r="B42" s="51" t="str">
        <f>HYPERLINK("http://rusat.tv/khomut-nylon66-7kh500mm-belyy-100sht-apm-7x500w","Хомут (Nylon66) 7х500мм  белый (100шт) APM-7x500W")</f>
        <v>Хомут (Nylon66) 7х500мм  белый (100шт) APM-7x500W</v>
      </c>
      <c r="C42" s="27">
        <v>9</v>
      </c>
      <c r="D42" s="28">
        <v>4168</v>
      </c>
      <c r="E42" s="29">
        <v>700</v>
      </c>
      <c r="F42" s="30" t="s">
        <v>18</v>
      </c>
      <c r="G42" s="33">
        <v>1000</v>
      </c>
      <c r="H42" s="30" t="s">
        <v>18</v>
      </c>
      <c r="I42" s="52"/>
      <c r="J42" s="31">
        <f>E42*I42</f>
        <v>0</v>
      </c>
      <c r="K42" s="47"/>
      <c r="L42" s="47"/>
    </row>
    <row r="43" spans="2:12" s="1" customFormat="1" ht="61.5" customHeight="1" outlineLevel="3">
      <c r="B43" s="51" t="str">
        <f>HYPERLINK("http://rusat.tv/khomut-nylon66-7kh500mm-chernyy-100sht-apm-7x500bk","Хомут (Nylon66) 7х500мм  черный (100шт) APM-7x500Bk")</f>
        <v>Хомут (Nylon66) 7х500мм  черный (100шт) APM-7x500Bk</v>
      </c>
      <c r="C43" s="27">
        <v>10</v>
      </c>
      <c r="D43" s="28">
        <v>4165</v>
      </c>
      <c r="E43" s="29">
        <v>700</v>
      </c>
      <c r="F43" s="30" t="s">
        <v>18</v>
      </c>
      <c r="G43" s="33">
        <v>1000</v>
      </c>
      <c r="H43" s="30" t="s">
        <v>18</v>
      </c>
      <c r="I43" s="52"/>
      <c r="J43" s="31">
        <f>E43*I43</f>
        <v>0</v>
      </c>
      <c r="K43" s="47"/>
      <c r="L43" s="47"/>
    </row>
  </sheetData>
  <sheetProtection sheet="1" objects="1" scenarios="1"/>
  <mergeCells count="39">
    <mergeCell ref="K40:L40"/>
    <mergeCell ref="K41:L41"/>
    <mergeCell ref="K42:L42"/>
    <mergeCell ref="K43:L43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I10:J10"/>
    <mergeCell ref="K10:L11"/>
    <mergeCell ref="K12:L12"/>
    <mergeCell ref="K13:L13"/>
    <mergeCell ref="K14:L14"/>
    <mergeCell ref="B10:B11"/>
    <mergeCell ref="C10:C11"/>
    <mergeCell ref="D10:D11"/>
    <mergeCell ref="E10:F10"/>
    <mergeCell ref="G10:H10"/>
  </mergeCells>
  <dataValidations count="31">
    <dataValidation type="whole" allowBlank="1" showInputMessage="1" showErrorMessage="1" errorTitle="Некоректные данные" sqref="I13">
      <formula1>0</formula1>
      <formula2>9999</formula2>
    </dataValidation>
    <dataValidation type="whole" allowBlank="1" showInputMessage="1" showErrorMessage="1" errorTitle="Некоректные данные" sqref="I14">
      <formula1>0</formula1>
      <formula2>9999</formula2>
    </dataValidation>
    <dataValidation type="whole" allowBlank="1" showInputMessage="1" showErrorMessage="1" errorTitle="Некоректные данные" sqref="I15">
      <formula1>0</formula1>
      <formula2>9999</formula2>
    </dataValidation>
    <dataValidation type="whole" allowBlank="1" showInputMessage="1" showErrorMessage="1" errorTitle="Некоректные данные" sqref="I16">
      <formula1>0</formula1>
      <formula2>9999</formula2>
    </dataValidation>
    <dataValidation type="whole" allowBlank="1" showInputMessage="1" showErrorMessage="1" errorTitle="Некоректные данные" sqref="I17">
      <formula1>0</formula1>
      <formula2>9999</formula2>
    </dataValidation>
    <dataValidation type="whole" allowBlank="1" showInputMessage="1" showErrorMessage="1" errorTitle="Некоректные данные" sqref="I18">
      <formula1>0</formula1>
      <formula2>9999</formula2>
    </dataValidation>
    <dataValidation type="whole" allowBlank="1" showInputMessage="1" showErrorMessage="1" errorTitle="Некоректные данные" sqref="I19">
      <formula1>0</formula1>
      <formula2>9999</formula2>
    </dataValidation>
    <dataValidation type="whole" allowBlank="1" showInputMessage="1" showErrorMessage="1" errorTitle="Некоректные данные" sqref="I20">
      <formula1>0</formula1>
      <formula2>9999</formula2>
    </dataValidation>
    <dataValidation type="whole" allowBlank="1" showInputMessage="1" showErrorMessage="1" errorTitle="Некоректные данные" sqref="I21">
      <formula1>0</formula1>
      <formula2>9999</formula2>
    </dataValidation>
    <dataValidation type="whole" allowBlank="1" showInputMessage="1" showErrorMessage="1" errorTitle="Некоректные данные" sqref="I22">
      <formula1>0</formula1>
      <formula2>9999</formula2>
    </dataValidation>
    <dataValidation type="whole" allowBlank="1" showInputMessage="1" showErrorMessage="1" errorTitle="Некоректные данные" sqref="I23">
      <formula1>0</formula1>
      <formula2>9999</formula2>
    </dataValidation>
    <dataValidation type="whole" allowBlank="1" showInputMessage="1" showErrorMessage="1" errorTitle="Некоректные данные" sqref="I24">
      <formula1>0</formula1>
      <formula2>9999</formula2>
    </dataValidation>
    <dataValidation type="whole" allowBlank="1" showInputMessage="1" showErrorMessage="1" errorTitle="Некоректные данные" sqref="I25">
      <formula1>0</formula1>
      <formula2>9999</formula2>
    </dataValidation>
    <dataValidation type="whole" allowBlank="1" showInputMessage="1" showErrorMessage="1" errorTitle="Некоректные данные" sqref="I26">
      <formula1>0</formula1>
      <formula2>9999</formula2>
    </dataValidation>
    <dataValidation type="whole" allowBlank="1" showInputMessage="1" showErrorMessage="1" errorTitle="Некоректные данные" sqref="I27">
      <formula1>0</formula1>
      <formula2>9999</formula2>
    </dataValidation>
    <dataValidation type="whole" allowBlank="1" showInputMessage="1" showErrorMessage="1" errorTitle="Некоректные данные" sqref="I28">
      <formula1>0</formula1>
      <formula2>9999</formula2>
    </dataValidation>
    <dataValidation type="whole" allowBlank="1" showInputMessage="1" showErrorMessage="1" errorTitle="Некоректные данные" sqref="I29">
      <formula1>0</formula1>
      <formula2>9999</formula2>
    </dataValidation>
    <dataValidation type="whole" allowBlank="1" showInputMessage="1" showErrorMessage="1" errorTitle="Некоректные данные" sqref="I30">
      <formula1>0</formula1>
      <formula2>9999</formula2>
    </dataValidation>
    <dataValidation type="whole" allowBlank="1" showInputMessage="1" showErrorMessage="1" errorTitle="Некоректные данные" sqref="I31">
      <formula1>0</formula1>
      <formula2>9999</formula2>
    </dataValidation>
    <dataValidation type="whole" allowBlank="1" showInputMessage="1" showErrorMessage="1" errorTitle="Некоректные данные" sqref="I32">
      <formula1>0</formula1>
      <formula2>9999</formula2>
    </dataValidation>
    <dataValidation type="whole" allowBlank="1" showInputMessage="1" showErrorMessage="1" errorTitle="Некоректные данные" sqref="I33">
      <formula1>0</formula1>
      <formula2>9999</formula2>
    </dataValidation>
    <dataValidation type="whole" allowBlank="1" showInputMessage="1" showErrorMessage="1" errorTitle="Некоректные данные" sqref="I34">
      <formula1>0</formula1>
      <formula2>9999</formula2>
    </dataValidation>
    <dataValidation type="whole" allowBlank="1" showInputMessage="1" showErrorMessage="1" errorTitle="Некоректные данные" sqref="I35">
      <formula1>0</formula1>
      <formula2>9999</formula2>
    </dataValidation>
    <dataValidation type="whole" allowBlank="1" showInputMessage="1" showErrorMessage="1" errorTitle="Некоректные данные" sqref="I36">
      <formula1>0</formula1>
      <formula2>9999</formula2>
    </dataValidation>
    <dataValidation type="whole" allowBlank="1" showInputMessage="1" showErrorMessage="1" errorTitle="Некоректные данные" sqref="I37">
      <formula1>0</formula1>
      <formula2>9999</formula2>
    </dataValidation>
    <dataValidation type="whole" allowBlank="1" showInputMessage="1" showErrorMessage="1" errorTitle="Некоректные данные" sqref="I38">
      <formula1>0</formula1>
      <formula2>9999</formula2>
    </dataValidation>
    <dataValidation type="whole" allowBlank="1" showInputMessage="1" showErrorMessage="1" errorTitle="Некоректные данные" sqref="I39">
      <formula1>0</formula1>
      <formula2>9999</formula2>
    </dataValidation>
    <dataValidation type="whole" allowBlank="1" showInputMessage="1" showErrorMessage="1" errorTitle="Некоректные данные" sqref="I40">
      <formula1>0</formula1>
      <formula2>9999</formula2>
    </dataValidation>
    <dataValidation type="whole" allowBlank="1" showInputMessage="1" showErrorMessage="1" errorTitle="Некоректные данные" sqref="I41">
      <formula1>0</formula1>
      <formula2>9999</formula2>
    </dataValidation>
    <dataValidation type="whole" allowBlank="1" showInputMessage="1" showErrorMessage="1" errorTitle="Некоректные данные" sqref="I42">
      <formula1>0</formula1>
      <formula2>9999</formula2>
    </dataValidation>
    <dataValidation type="whole" allowBlank="1" showInputMessage="1" showErrorMessage="1" errorTitle="Некоректные данные" sqref="I43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2024-04-15T20:51:33Z</dcterms:created>
  <dcterms:modified xsi:type="dcterms:W3CDTF">2024-04-15T20:51:33Z</dcterms:modified>
  <cp:category/>
  <cp:version/>
  <cp:contentType/>
  <cp:contentStatus/>
</cp:coreProperties>
</file>