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<sst xmlns="http://schemas.openxmlformats.org/spreadsheetml/2006/main" count="70" uniqueCount="19">
  <si>
    <t>Прайс-лист</t>
  </si>
  <si>
    <t>ИП Мастеров Сергей Николаевич ИНН 181302504296</t>
  </si>
  <si>
    <t>В валютах цен.</t>
  </si>
  <si>
    <t>Цены указаны на 19.04.2024</t>
  </si>
  <si>
    <t>Ценовая группа/ Номенклатура/ Характеристика номенклатуры</t>
  </si>
  <si>
    <t>Остаток</t>
  </si>
  <si>
    <t>Номенклатура.Код</t>
  </si>
  <si>
    <t>Оптовая</t>
  </si>
  <si>
    <t>Розничная</t>
  </si>
  <si>
    <t>Заказ</t>
  </si>
  <si>
    <t>Изображение</t>
  </si>
  <si>
    <t>Цена</t>
  </si>
  <si>
    <t>Ед.</t>
  </si>
  <si>
    <t>Количество</t>
  </si>
  <si>
    <t>Сумма</t>
  </si>
  <si>
    <t>Блоки питания</t>
  </si>
  <si>
    <t>шт</t>
  </si>
  <si>
    <t>Заказано</t>
  </si>
  <si>
    <t>На сумму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</si>
</sst>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;[Red]\-0.000"/>
    <numFmt numFmtId="165" formatCode="00000000000;[Red]\-00000000000"/>
    <numFmt numFmtId="166" formatCode="#,##0.00&quot; RUB&quot;"/>
    <numFmt numFmtId="167" formatCode="0.00&quot; RUB&quot;"/>
    <numFmt numFmtId="168" formatCode="#,##0.000;[Red]\-#,##0.000"/>
  </numFmts>
  <fonts count="42">
    <font>
      <sz val="8"/>
      <name val="Arial"/>
      <family val="0"/>
    </font>
    <font>
      <sz val="11"/>
      <color indexed="8"/>
      <name val="Calibri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4B4B4"/>
        <bgColor indexed="64"/>
      </patternFill>
    </fill>
    <fill>
      <patternFill patternType="solid">
        <fgColor rgb="FFC3C3C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right" vertical="top"/>
    </xf>
    <xf numFmtId="0" fontId="0" fillId="33" borderId="10" xfId="0" applyFill="1" applyBorder="1" applyAlignment="1">
      <alignment horizontal="right" vertical="top" wrapText="1"/>
    </xf>
    <xf numFmtId="0" fontId="0" fillId="33" borderId="10" xfId="0" applyFill="1" applyBorder="1" applyAlignment="1">
      <alignment horizontal="left"/>
    </xf>
    <xf numFmtId="0" fontId="5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right" vertical="top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right" vertical="top" wrapText="1"/>
    </xf>
    <xf numFmtId="0" fontId="0" fillId="34" borderId="10" xfId="0" applyFill="1" applyBorder="1" applyAlignment="1">
      <alignment horizontal="left"/>
    </xf>
    <xf numFmtId="164" fontId="0" fillId="35" borderId="10" xfId="0" applyNumberFormat="1" applyFill="1" applyBorder="1" applyAlignment="1">
      <alignment horizontal="right" vertical="top"/>
    </xf>
    <xf numFmtId="165" fontId="0" fillId="35" borderId="10" xfId="0" applyNumberFormat="1" applyFill="1" applyBorder="1" applyAlignment="1">
      <alignment horizontal="left" vertical="top" wrapText="1"/>
    </xf>
    <xf numFmtId="166" fontId="0" fillId="35" borderId="10" xfId="0" applyNumberFormat="1" applyFill="1" applyBorder="1" applyAlignment="1">
      <alignment horizontal="right" vertical="top" wrapText="1"/>
    </xf>
    <xf numFmtId="0" fontId="0" fillId="35" borderId="10" xfId="0" applyFill="1" applyBorder="1" applyAlignment="1">
      <alignment horizontal="right" vertical="top" wrapText="1"/>
    </xf>
    <xf numFmtId="0" fontId="0" fillId="35" borderId="10" xfId="0" applyFill="1" applyBorder="1" applyAlignment="1">
      <alignment horizontal="left"/>
    </xf>
    <xf numFmtId="167" fontId="0" fillId="35" borderId="10" xfId="0" applyNumberFormat="1" applyFill="1" applyBorder="1" applyAlignment="1">
      <alignment horizontal="right" vertical="top" wrapText="1"/>
    </xf>
    <xf numFmtId="168" fontId="0" fillId="35" borderId="10" xfId="0" applyNumberFormat="1" applyFill="1" applyBorder="1" applyAlignment="1">
      <alignment horizontal="right" vertical="top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4" borderId="10" xfId="0" applyFill="1" applyBorder="1" applyAlignment="1" applyProtection="1">
      <alignment horizontal="left"/>
      <protection locked="0"/>
    </xf>
    <xf numFmtId="0" fontId="29" fillId="35" borderId="10" xfId="42" applyFill="1" applyBorder="1" applyAlignment="1">
      <alignment horizontal="left" vertical="top" wrapText="1"/>
    </xf>
    <xf numFmtId="0" fontId="0" fillId="35" borderId="10" xfId="0" applyFill="1" applyBorder="1" applyAlignment="1" applyProtection="1">
      <alignment horizontal="left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13</xdr:row>
      <xdr:rowOff>28575</xdr:rowOff>
    </xdr:from>
    <xdr:to>
      <xdr:col>11</xdr:col>
      <xdr:colOff>533400</xdr:colOff>
      <xdr:row>13</xdr:row>
      <xdr:rowOff>723900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29908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14</xdr:row>
      <xdr:rowOff>28575</xdr:rowOff>
    </xdr:from>
    <xdr:to>
      <xdr:col>11</xdr:col>
      <xdr:colOff>533400</xdr:colOff>
      <xdr:row>14</xdr:row>
      <xdr:rowOff>723900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37719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15</xdr:row>
      <xdr:rowOff>28575</xdr:rowOff>
    </xdr:from>
    <xdr:to>
      <xdr:col>11</xdr:col>
      <xdr:colOff>533400</xdr:colOff>
      <xdr:row>15</xdr:row>
      <xdr:rowOff>723900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45529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16</xdr:row>
      <xdr:rowOff>28575</xdr:rowOff>
    </xdr:from>
    <xdr:to>
      <xdr:col>11</xdr:col>
      <xdr:colOff>533400</xdr:colOff>
      <xdr:row>16</xdr:row>
      <xdr:rowOff>723900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48775" y="53340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17</xdr:row>
      <xdr:rowOff>28575</xdr:rowOff>
    </xdr:from>
    <xdr:to>
      <xdr:col>11</xdr:col>
      <xdr:colOff>533400</xdr:colOff>
      <xdr:row>17</xdr:row>
      <xdr:rowOff>723900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48775" y="61150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18</xdr:row>
      <xdr:rowOff>28575</xdr:rowOff>
    </xdr:from>
    <xdr:to>
      <xdr:col>11</xdr:col>
      <xdr:colOff>533400</xdr:colOff>
      <xdr:row>18</xdr:row>
      <xdr:rowOff>723900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248775" y="68961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19</xdr:row>
      <xdr:rowOff>28575</xdr:rowOff>
    </xdr:from>
    <xdr:to>
      <xdr:col>11</xdr:col>
      <xdr:colOff>533400</xdr:colOff>
      <xdr:row>19</xdr:row>
      <xdr:rowOff>723900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248775" y="76771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20</xdr:row>
      <xdr:rowOff>28575</xdr:rowOff>
    </xdr:from>
    <xdr:to>
      <xdr:col>11</xdr:col>
      <xdr:colOff>533400</xdr:colOff>
      <xdr:row>20</xdr:row>
      <xdr:rowOff>723900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48775" y="84582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21</xdr:row>
      <xdr:rowOff>28575</xdr:rowOff>
    </xdr:from>
    <xdr:to>
      <xdr:col>11</xdr:col>
      <xdr:colOff>533400</xdr:colOff>
      <xdr:row>21</xdr:row>
      <xdr:rowOff>723900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248775" y="92392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22</xdr:row>
      <xdr:rowOff>28575</xdr:rowOff>
    </xdr:from>
    <xdr:to>
      <xdr:col>11</xdr:col>
      <xdr:colOff>533400</xdr:colOff>
      <xdr:row>22</xdr:row>
      <xdr:rowOff>723900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248775" y="100203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23</xdr:row>
      <xdr:rowOff>28575</xdr:rowOff>
    </xdr:from>
    <xdr:to>
      <xdr:col>11</xdr:col>
      <xdr:colOff>533400</xdr:colOff>
      <xdr:row>23</xdr:row>
      <xdr:rowOff>723900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248775" y="108013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24</xdr:row>
      <xdr:rowOff>28575</xdr:rowOff>
    </xdr:from>
    <xdr:to>
      <xdr:col>11</xdr:col>
      <xdr:colOff>533400</xdr:colOff>
      <xdr:row>24</xdr:row>
      <xdr:rowOff>723900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9248775" y="115824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25</xdr:row>
      <xdr:rowOff>28575</xdr:rowOff>
    </xdr:from>
    <xdr:to>
      <xdr:col>11</xdr:col>
      <xdr:colOff>533400</xdr:colOff>
      <xdr:row>25</xdr:row>
      <xdr:rowOff>723900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248775" y="123634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26</xdr:row>
      <xdr:rowOff>28575</xdr:rowOff>
    </xdr:from>
    <xdr:to>
      <xdr:col>11</xdr:col>
      <xdr:colOff>533400</xdr:colOff>
      <xdr:row>26</xdr:row>
      <xdr:rowOff>723900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9248775" y="131445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27</xdr:row>
      <xdr:rowOff>28575</xdr:rowOff>
    </xdr:from>
    <xdr:to>
      <xdr:col>11</xdr:col>
      <xdr:colOff>533400</xdr:colOff>
      <xdr:row>27</xdr:row>
      <xdr:rowOff>723900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248775" y="139255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28</xdr:row>
      <xdr:rowOff>28575</xdr:rowOff>
    </xdr:from>
    <xdr:to>
      <xdr:col>11</xdr:col>
      <xdr:colOff>533400</xdr:colOff>
      <xdr:row>28</xdr:row>
      <xdr:rowOff>723900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9248775" y="147066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29</xdr:row>
      <xdr:rowOff>28575</xdr:rowOff>
    </xdr:from>
    <xdr:to>
      <xdr:col>11</xdr:col>
      <xdr:colOff>533400</xdr:colOff>
      <xdr:row>29</xdr:row>
      <xdr:rowOff>723900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248775" y="154876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30</xdr:row>
      <xdr:rowOff>28575</xdr:rowOff>
    </xdr:from>
    <xdr:to>
      <xdr:col>11</xdr:col>
      <xdr:colOff>533400</xdr:colOff>
      <xdr:row>30</xdr:row>
      <xdr:rowOff>723900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9248775" y="162687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31</xdr:row>
      <xdr:rowOff>28575</xdr:rowOff>
    </xdr:from>
    <xdr:to>
      <xdr:col>11</xdr:col>
      <xdr:colOff>533400</xdr:colOff>
      <xdr:row>31</xdr:row>
      <xdr:rowOff>723900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9248775" y="170497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32</xdr:row>
      <xdr:rowOff>28575</xdr:rowOff>
    </xdr:from>
    <xdr:to>
      <xdr:col>11</xdr:col>
      <xdr:colOff>533400</xdr:colOff>
      <xdr:row>32</xdr:row>
      <xdr:rowOff>723900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248775" y="178308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33</xdr:row>
      <xdr:rowOff>28575</xdr:rowOff>
    </xdr:from>
    <xdr:to>
      <xdr:col>11</xdr:col>
      <xdr:colOff>533400</xdr:colOff>
      <xdr:row>33</xdr:row>
      <xdr:rowOff>723900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248775" y="186118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34</xdr:row>
      <xdr:rowOff>28575</xdr:rowOff>
    </xdr:from>
    <xdr:to>
      <xdr:col>11</xdr:col>
      <xdr:colOff>533400</xdr:colOff>
      <xdr:row>34</xdr:row>
      <xdr:rowOff>723900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9248775" y="193929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35</xdr:row>
      <xdr:rowOff>28575</xdr:rowOff>
    </xdr:from>
    <xdr:to>
      <xdr:col>11</xdr:col>
      <xdr:colOff>533400</xdr:colOff>
      <xdr:row>35</xdr:row>
      <xdr:rowOff>723900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248775" y="201739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36</xdr:row>
      <xdr:rowOff>28575</xdr:rowOff>
    </xdr:from>
    <xdr:to>
      <xdr:col>11</xdr:col>
      <xdr:colOff>533400</xdr:colOff>
      <xdr:row>36</xdr:row>
      <xdr:rowOff>723900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248775" y="209550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37</xdr:row>
      <xdr:rowOff>28575</xdr:rowOff>
    </xdr:from>
    <xdr:to>
      <xdr:col>11</xdr:col>
      <xdr:colOff>533400</xdr:colOff>
      <xdr:row>37</xdr:row>
      <xdr:rowOff>723900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248775" y="217360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38</xdr:row>
      <xdr:rowOff>28575</xdr:rowOff>
    </xdr:from>
    <xdr:to>
      <xdr:col>11</xdr:col>
      <xdr:colOff>533400</xdr:colOff>
      <xdr:row>38</xdr:row>
      <xdr:rowOff>723900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9248775" y="225171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39</xdr:row>
      <xdr:rowOff>28575</xdr:rowOff>
    </xdr:from>
    <xdr:to>
      <xdr:col>11</xdr:col>
      <xdr:colOff>533400</xdr:colOff>
      <xdr:row>39</xdr:row>
      <xdr:rowOff>723900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9248775" y="232981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L40"/>
  <sheetViews>
    <sheetView tabSelected="1" zoomScalePageLayoutView="0" workbookViewId="0" topLeftCell="A1">
      <selection activeCell="A1" sqref="A1"/>
    </sheetView>
  </sheetViews>
  <sheetFormatPr defaultColWidth="10.5" defaultRowHeight="11.25" customHeight="1" outlineLevelRow="2"/>
  <cols>
    <col min="1" max="1" width="1.171875" style="1" customWidth="1"/>
    <col min="2" max="2" width="52.33203125" style="1" customWidth="1"/>
    <col min="3" max="4" width="14.83203125" style="1" customWidth="1"/>
    <col min="5" max="5" width="16.33203125" style="1" customWidth="1"/>
    <col min="6" max="6" width="10.5" style="1" customWidth="1"/>
    <col min="7" max="7" width="16.33203125" style="1" customWidth="1"/>
    <col min="8" max="8" width="10.5" style="1" customWidth="1"/>
    <col min="9" max="9" width="13.16015625" style="1" customWidth="1"/>
    <col min="10" max="10" width="10.5" style="1" customWidth="1"/>
    <col min="11" max="11" width="13.16015625" style="1" customWidth="1"/>
    <col min="12" max="12" width="10.5" style="1" customWidth="1"/>
  </cols>
  <sheetData>
    <row r="1" ht="49.5" customHeight="1">
      <c r="B1" s="2" t="s">
        <v>0</v>
      </c>
    </row>
    <row r="2" ht="10.5" customHeight="1"/>
    <row r="3" ht="18.75" customHeight="1">
      <c r="B3" s="3" t="s">
        <v>1</v>
      </c>
    </row>
    <row r="4" s="4" customFormat="1" ht="9" customHeight="1"/>
    <row r="5" s="4" customFormat="1" ht="9" customHeight="1"/>
    <row r="6" s="4" customFormat="1" ht="10.5" customHeight="1">
      <c r="B6" s="5" t="s">
        <v>2</v>
      </c>
    </row>
    <row r="7" spans="2:9" s="4" customFormat="1" ht="10.5" customHeight="1">
      <c r="B7" s="5" t="s">
        <v>3</v>
      </c>
      <c r="H7" s="4" t="s">
        <v>17</v>
      </c>
      <c r="I7" s="4">
        <f>SUM(I11:I9007)</f>
        <v>0</v>
      </c>
    </row>
    <row r="8" spans="8:9" s="4" customFormat="1" ht="10.5" customHeight="1">
      <c r="H8" s="4" t="s">
        <v>18</v>
      </c>
      <c r="I8" s="4">
        <f>SUM(J11:J9008)</f>
        <v>0</v>
      </c>
    </row>
    <row r="9" s="1" customFormat="1" ht="7.5" customHeight="1"/>
    <row r="10" spans="2:12" s="1" customFormat="1" ht="12" customHeight="1">
      <c r="B10" s="24" t="s">
        <v>4</v>
      </c>
      <c r="C10" s="26" t="s">
        <v>5</v>
      </c>
      <c r="D10" s="26" t="s">
        <v>6</v>
      </c>
      <c r="E10" s="28" t="s">
        <v>7</v>
      </c>
      <c r="F10" s="28"/>
      <c r="G10" s="28" t="s">
        <v>8</v>
      </c>
      <c r="H10" s="28"/>
      <c r="I10" s="29" t="s">
        <v>9</v>
      </c>
      <c r="J10" s="29"/>
      <c r="K10" s="30" t="s">
        <v>10</v>
      </c>
      <c r="L10" s="30"/>
    </row>
    <row r="11" spans="2:12" s="1" customFormat="1" ht="12" customHeight="1">
      <c r="B11" s="25"/>
      <c r="C11" s="27"/>
      <c r="D11" s="27"/>
      <c r="E11" s="6" t="s">
        <v>11</v>
      </c>
      <c r="F11" s="6" t="s">
        <v>12</v>
      </c>
      <c r="G11" s="6" t="s">
        <v>11</v>
      </c>
      <c r="H11" s="6" t="s">
        <v>12</v>
      </c>
      <c r="I11" s="7" t="s">
        <v>13</v>
      </c>
      <c r="J11" s="7" t="s">
        <v>14</v>
      </c>
      <c r="K11" s="31"/>
      <c r="L11" s="32"/>
    </row>
    <row r="12" spans="2:12" s="1" customFormat="1" ht="61.5" customHeight="1">
      <c r="B12" s="8"/>
      <c r="C12" s="9"/>
      <c r="D12" s="8"/>
      <c r="E12" s="10"/>
      <c r="F12" s="10"/>
      <c r="G12" s="10"/>
      <c r="H12" s="10"/>
      <c r="I12" s="11"/>
      <c r="J12" s="11"/>
      <c r="K12" s="33"/>
      <c r="L12" s="33"/>
    </row>
    <row r="13" spans="2:12" ht="12" customHeight="1" outlineLevel="1">
      <c r="B13" s="12" t="s">
        <v>15</v>
      </c>
      <c r="C13" s="13"/>
      <c r="D13" s="14"/>
      <c r="E13" s="15"/>
      <c r="F13" s="15"/>
      <c r="G13" s="15"/>
      <c r="H13" s="15"/>
      <c r="I13" s="36"/>
      <c r="J13" s="16">
        <f>E13*I13</f>
        <v>0</v>
      </c>
      <c r="K13" s="34"/>
      <c r="L13" s="34"/>
    </row>
    <row r="14" spans="2:12" s="1" customFormat="1" ht="61.5" customHeight="1" outlineLevel="2">
      <c r="B14" s="37" t="str">
        <f>HYPERLINK("http://rusat.tv/world-vision-65w-pd-charger-pd653a-","WORLD VISION 65W PD CHARGER (PD653A)")</f>
        <v>WORLD VISION 65W PD CHARGER (PD653A)</v>
      </c>
      <c r="C14" s="17">
        <v>32</v>
      </c>
      <c r="D14" s="18">
        <v>6212</v>
      </c>
      <c r="E14" s="19">
        <v>1150</v>
      </c>
      <c r="F14" s="20" t="s">
        <v>16</v>
      </c>
      <c r="G14" s="19">
        <v>1500</v>
      </c>
      <c r="H14" s="20" t="s">
        <v>16</v>
      </c>
      <c r="I14" s="38"/>
      <c r="J14" s="21">
        <f>E14*I14</f>
        <v>0</v>
      </c>
      <c r="K14" s="35"/>
      <c r="L14" s="35"/>
    </row>
    <row r="15" spans="2:12" s="1" customFormat="1" ht="61.5" customHeight="1" outlineLevel="2">
      <c r="B15" s="37" t="str">
        <f>HYPERLINK("http://rusat.tv/blok-pitaniya-hky35-12v-2a-55-25--2","Блок питания HKY67 12V\2A (5.5*2.5)")</f>
        <v>Блок питания HKY67 12V\2A (5.5*2.5)</v>
      </c>
      <c r="C15" s="17">
        <v>168</v>
      </c>
      <c r="D15" s="18">
        <v>10181</v>
      </c>
      <c r="E15" s="22">
        <v>130</v>
      </c>
      <c r="F15" s="20" t="s">
        <v>16</v>
      </c>
      <c r="G15" s="22">
        <v>300</v>
      </c>
      <c r="H15" s="20" t="s">
        <v>16</v>
      </c>
      <c r="I15" s="38"/>
      <c r="J15" s="21">
        <f>E15*I15</f>
        <v>0</v>
      </c>
      <c r="K15" s="35"/>
      <c r="L15" s="35"/>
    </row>
    <row r="16" spans="2:12" s="1" customFormat="1" ht="61.5" customHeight="1" outlineLevel="2">
      <c r="B16" s="37" t="str">
        <f>HYPERLINK("http://rusat.tv/live-power-lp-30-12v-2a","Блок питания Live-Power 12V LP30 12V/2A=1,2A (5,5*2,5)")</f>
        <v>Блок питания Live-Power 12V LP30 12V/2A=1,2A (5,5*2,5)</v>
      </c>
      <c r="C16" s="17">
        <v>15</v>
      </c>
      <c r="D16" s="18">
        <v>5675</v>
      </c>
      <c r="E16" s="22">
        <v>130</v>
      </c>
      <c r="F16" s="20" t="s">
        <v>16</v>
      </c>
      <c r="G16" s="22">
        <v>250</v>
      </c>
      <c r="H16" s="20" t="s">
        <v>16</v>
      </c>
      <c r="I16" s="38"/>
      <c r="J16" s="21">
        <f>E16*I16</f>
        <v>0</v>
      </c>
      <c r="K16" s="35"/>
      <c r="L16" s="35"/>
    </row>
    <row r="17" spans="2:12" s="1" customFormat="1" ht="61.5" customHeight="1" outlineLevel="2">
      <c r="B17" s="37" t="str">
        <f>HYPERLINK("http://rusat.tv/live-power-lp-340-12v-2a-55-25-","Блок питания Live-Power 12V LP340 12V/2A (5,5*2,5)")</f>
        <v>Блок питания Live-Power 12V LP340 12V/2A (5,5*2,5)</v>
      </c>
      <c r="C17" s="23">
        <v>2321</v>
      </c>
      <c r="D17" s="18">
        <v>5676</v>
      </c>
      <c r="E17" s="22">
        <v>160</v>
      </c>
      <c r="F17" s="20" t="s">
        <v>16</v>
      </c>
      <c r="G17" s="22">
        <v>300</v>
      </c>
      <c r="H17" s="20" t="s">
        <v>16</v>
      </c>
      <c r="I17" s="38"/>
      <c r="J17" s="21">
        <f>E17*I17</f>
        <v>0</v>
      </c>
      <c r="K17" s="35"/>
      <c r="L17" s="35"/>
    </row>
    <row r="18" spans="2:12" s="1" customFormat="1" ht="61.5" customHeight="1" outlineLevel="2">
      <c r="B18" s="37" t="str">
        <f>HYPERLINK("http://rusat.tv/blok-pitaniya-live-power-12v-lp388-12v-8a-5-5-2-5","Блок питания Live-power 12V LP42/LP388 12V/8A (5/5*2/5)")</f>
        <v>Блок питания Live-power 12V LP42/LP388 12V/8A (5/5*2/5)</v>
      </c>
      <c r="C18" s="17">
        <v>339</v>
      </c>
      <c r="D18" s="18">
        <v>9712</v>
      </c>
      <c r="E18" s="22">
        <v>450</v>
      </c>
      <c r="F18" s="20" t="s">
        <v>16</v>
      </c>
      <c r="G18" s="22">
        <v>800</v>
      </c>
      <c r="H18" s="20" t="s">
        <v>16</v>
      </c>
      <c r="I18" s="38"/>
      <c r="J18" s="21">
        <f>E18*I18</f>
        <v>0</v>
      </c>
      <c r="K18" s="35"/>
      <c r="L18" s="35"/>
    </row>
    <row r="19" spans="2:12" s="1" customFormat="1" ht="61.5" customHeight="1" outlineLevel="2">
      <c r="B19" s="37" t="str">
        <f>HYPERLINK("http://rusat.tv/blok-pitaniya-live-power-12v-lp43-12v-10a","Блок Питания Live-Power 12V LP43 12v/10A/Трансформатор")</f>
        <v>Блок Питания Live-Power 12V LP43 12v/10A/Трансформатор</v>
      </c>
      <c r="C19" s="17">
        <v>3</v>
      </c>
      <c r="D19" s="18">
        <v>5947</v>
      </c>
      <c r="E19" s="22">
        <v>450</v>
      </c>
      <c r="F19" s="20" t="s">
        <v>16</v>
      </c>
      <c r="G19" s="22">
        <v>700</v>
      </c>
      <c r="H19" s="20" t="s">
        <v>16</v>
      </c>
      <c r="I19" s="38"/>
      <c r="J19" s="21">
        <f>E19*I19</f>
        <v>0</v>
      </c>
      <c r="K19" s="35"/>
      <c r="L19" s="35"/>
    </row>
    <row r="20" spans="2:12" s="1" customFormat="1" ht="61.5" customHeight="1" outlineLevel="2">
      <c r="B20" s="37" t="str">
        <f>HYPERLINK("http://rusat.tv/orbita-ot-apb28-adapter-pitaniya-3-24v-2500ma-5-5mm-","Блок Питания Live-Power 5V LP-70 2A (5.5*2.1)")</f>
        <v>Блок Питания Live-Power 5V LP-70 2A (5.5*2.1)</v>
      </c>
      <c r="C20" s="17">
        <v>96</v>
      </c>
      <c r="D20" s="18">
        <v>5455</v>
      </c>
      <c r="E20" s="22">
        <v>140</v>
      </c>
      <c r="F20" s="20" t="s">
        <v>16</v>
      </c>
      <c r="G20" s="22">
        <v>300</v>
      </c>
      <c r="H20" s="20" t="s">
        <v>16</v>
      </c>
      <c r="I20" s="38"/>
      <c r="J20" s="21">
        <f>E20*I20</f>
        <v>0</v>
      </c>
      <c r="K20" s="35"/>
      <c r="L20" s="35"/>
    </row>
    <row r="21" spans="2:12" s="1" customFormat="1" ht="61.5" customHeight="1" outlineLevel="2">
      <c r="B21" s="37" t="str">
        <f>HYPERLINK("http://rusat.tv/blok-pitaniya-live-power-5v-lp23-5v-2a-35-135-","Блок питания Live-Power 5v LP23/LP186 5V/2A (3.5-1.35)")</f>
        <v>Блок питания Live-Power 5v LP23/LP186 5V/2A (3.5-1.35)</v>
      </c>
      <c r="C21" s="17">
        <v>324</v>
      </c>
      <c r="D21" s="18">
        <v>9306</v>
      </c>
      <c r="E21" s="22">
        <v>160</v>
      </c>
      <c r="F21" s="20" t="s">
        <v>16</v>
      </c>
      <c r="G21" s="22">
        <v>300</v>
      </c>
      <c r="H21" s="20" t="s">
        <v>16</v>
      </c>
      <c r="I21" s="38"/>
      <c r="J21" s="21">
        <f>E21*I21</f>
        <v>0</v>
      </c>
      <c r="K21" s="35"/>
      <c r="L21" s="35"/>
    </row>
    <row r="22" spans="2:12" s="1" customFormat="1" ht="61.5" customHeight="1" outlineLevel="2">
      <c r="B22" s="37" t="str">
        <f>HYPERLINK("http://rusat.tv/blok-pitaniya-live-power-6v-lp168-6v-2a-55-25-","Блок питания Live-Power 6V LP168 6V/2A (5.5*2.5)")</f>
        <v>Блок питания Live-Power 6V LP168 6V/2A (5.5*2.5)</v>
      </c>
      <c r="C22" s="17">
        <v>111</v>
      </c>
      <c r="D22" s="18">
        <v>9308</v>
      </c>
      <c r="E22" s="22">
        <v>150</v>
      </c>
      <c r="F22" s="20" t="s">
        <v>16</v>
      </c>
      <c r="G22" s="22">
        <v>300</v>
      </c>
      <c r="H22" s="20" t="s">
        <v>16</v>
      </c>
      <c r="I22" s="38"/>
      <c r="J22" s="21">
        <f>E22*I22</f>
        <v>0</v>
      </c>
      <c r="K22" s="35"/>
      <c r="L22" s="35"/>
    </row>
    <row r="23" spans="2:12" s="1" customFormat="1" ht="61.5" customHeight="1" outlineLevel="2">
      <c r="B23" s="37" t="str">
        <f>HYPERLINK("http://rusat.tv/blok-pitaniya-live-power-9v-lp09-9v-2a-55-25-","Блок питания Live-Power 9V LP09/LP20 9V/2A (5.5-2.5)")</f>
        <v>Блок питания Live-Power 9V LP09/LP20 9V/2A (5.5-2.5)</v>
      </c>
      <c r="C23" s="17">
        <v>201</v>
      </c>
      <c r="D23" s="18">
        <v>9309</v>
      </c>
      <c r="E23" s="22">
        <v>190</v>
      </c>
      <c r="F23" s="20" t="s">
        <v>16</v>
      </c>
      <c r="G23" s="22">
        <v>300</v>
      </c>
      <c r="H23" s="20" t="s">
        <v>16</v>
      </c>
      <c r="I23" s="38"/>
      <c r="J23" s="21">
        <f>E23*I23</f>
        <v>0</v>
      </c>
      <c r="K23" s="35"/>
      <c r="L23" s="35"/>
    </row>
    <row r="24" spans="2:12" s="1" customFormat="1" ht="61.5" customHeight="1" outlineLevel="2">
      <c r="B24" s="37" t="str">
        <f>HYPERLINK("http://rusat.tv/blok-pitaniya-lp-04-5v-2a-5-5-2-5-","Блок питания LP-04  5V/2А (5,5*2,5)")</f>
        <v>Блок питания LP-04  5V/2А (5,5*2,5)</v>
      </c>
      <c r="C24" s="17">
        <v>500</v>
      </c>
      <c r="D24" s="18">
        <v>9305</v>
      </c>
      <c r="E24" s="22">
        <v>140</v>
      </c>
      <c r="F24" s="20" t="s">
        <v>16</v>
      </c>
      <c r="G24" s="22">
        <v>300</v>
      </c>
      <c r="H24" s="20" t="s">
        <v>16</v>
      </c>
      <c r="I24" s="38"/>
      <c r="J24" s="21">
        <f>E24*I24</f>
        <v>0</v>
      </c>
      <c r="K24" s="35"/>
      <c r="L24" s="35"/>
    </row>
    <row r="25" spans="2:12" s="1" customFormat="1" ht="61.5" customHeight="1" outlineLevel="2">
      <c r="B25" s="37" t="str">
        <f>HYPERLINK("http://rusat.tv/blok-pitaniya-zerro-123-12v-3a-55-25-","Блок питания Zerro-123 12V/3A (5.5*2.5)")</f>
        <v>Блок питания Zerro-123 12V/3A (5.5*2.5)</v>
      </c>
      <c r="C25" s="23">
        <v>3980</v>
      </c>
      <c r="D25" s="18">
        <v>8867</v>
      </c>
      <c r="E25" s="22">
        <v>250</v>
      </c>
      <c r="F25" s="20" t="s">
        <v>16</v>
      </c>
      <c r="G25" s="20"/>
      <c r="H25" s="20"/>
      <c r="I25" s="38"/>
      <c r="J25" s="21">
        <f>E25*I25</f>
        <v>0</v>
      </c>
      <c r="K25" s="35"/>
      <c r="L25" s="35"/>
    </row>
    <row r="26" spans="2:12" s="1" customFormat="1" ht="61.5" customHeight="1" outlineLevel="2">
      <c r="B26" s="37" t="str">
        <f>HYPERLINK("http://rusat.tv/blok-pitaniya-zerro-520-5v-2a-55-25-","Блок питания Zerro-520 5V/2A (5.5*2.5)")</f>
        <v>Блок питания Zerro-520 5V/2A (5.5*2.5)</v>
      </c>
      <c r="C26" s="17">
        <v>157</v>
      </c>
      <c r="D26" s="18">
        <v>8868</v>
      </c>
      <c r="E26" s="22">
        <v>130</v>
      </c>
      <c r="F26" s="20" t="s">
        <v>16</v>
      </c>
      <c r="G26" s="22">
        <v>250</v>
      </c>
      <c r="H26" s="20" t="s">
        <v>16</v>
      </c>
      <c r="I26" s="38"/>
      <c r="J26" s="21">
        <f>E26*I26</f>
        <v>0</v>
      </c>
      <c r="K26" s="35"/>
      <c r="L26" s="35"/>
    </row>
    <row r="27" spans="2:12" s="1" customFormat="1" ht="61.5" customHeight="1" outlineLevel="2">
      <c r="B27" s="37" t="str">
        <f>HYPERLINK("http://rusat.tv/blok-pitaniya-universalnyy-lp-391-12-24v-5a-lcd-regulirovka-5-5-2-5-","Блок питания универсальный LP 391 12-24V/5A LCD+регулировка (5,5*2,5)")</f>
        <v>Блок питания универсальный LP 391 12-24V/5A LCD+регулировка (5,5*2,5)</v>
      </c>
      <c r="C27" s="17">
        <v>21</v>
      </c>
      <c r="D27" s="18">
        <v>9932</v>
      </c>
      <c r="E27" s="22">
        <v>710</v>
      </c>
      <c r="F27" s="20" t="s">
        <v>16</v>
      </c>
      <c r="G27" s="19">
        <v>1200</v>
      </c>
      <c r="H27" s="20" t="s">
        <v>16</v>
      </c>
      <c r="I27" s="38"/>
      <c r="J27" s="21">
        <f>E27*I27</f>
        <v>0</v>
      </c>
      <c r="K27" s="35"/>
      <c r="L27" s="35"/>
    </row>
    <row r="28" spans="2:12" s="1" customFormat="1" ht="61.5" customHeight="1" outlineLevel="2">
      <c r="B28" s="37" t="str">
        <f>HYPERLINK("http://rusat.tv/blok-pitaniya-universalnyy-lp-396-3-12v-10a-lcd-regulirovka-5-5-2-5-","Блок питания универсальный LP 396 3-12V/10A LCD+регулировка (5,5*2,5)")</f>
        <v>Блок питания универсальный LP 396 3-12V/10A LCD+регулировка (5,5*2,5)</v>
      </c>
      <c r="C28" s="17">
        <v>50</v>
      </c>
      <c r="D28" s="18">
        <v>9933</v>
      </c>
      <c r="E28" s="22">
        <v>750</v>
      </c>
      <c r="F28" s="20" t="s">
        <v>16</v>
      </c>
      <c r="G28" s="20"/>
      <c r="H28" s="20"/>
      <c r="I28" s="38"/>
      <c r="J28" s="21">
        <f>E28*I28</f>
        <v>0</v>
      </c>
      <c r="K28" s="35"/>
      <c r="L28" s="35"/>
    </row>
    <row r="29" spans="2:12" s="1" customFormat="1" ht="61.5" customHeight="1" outlineLevel="2">
      <c r="B29" s="37" t="str">
        <f>HYPERLINK("http://rusat.tv/blok-pitaniya-universalnyy-lp395-3-24v-3a-55-lcd-regulirovka-","Блок питания универсальный LP395 3-24V/3A 5,5*2,5 (LCD+регулировка)")</f>
        <v>Блок питания универсальный LP395 3-24V/3A 5,5*2,5 (LCD+регулировка)</v>
      </c>
      <c r="C29" s="17">
        <v>2</v>
      </c>
      <c r="D29" s="18">
        <v>5674</v>
      </c>
      <c r="E29" s="22">
        <v>500</v>
      </c>
      <c r="F29" s="20" t="s">
        <v>16</v>
      </c>
      <c r="G29" s="22">
        <v>900</v>
      </c>
      <c r="H29" s="20" t="s">
        <v>16</v>
      </c>
      <c r="I29" s="38"/>
      <c r="J29" s="21">
        <f>E29*I29</f>
        <v>0</v>
      </c>
      <c r="K29" s="35"/>
      <c r="L29" s="35"/>
    </row>
    <row r="30" spans="2:12" s="1" customFormat="1" ht="61.5" customHeight="1" outlineLevel="2">
      <c r="B30" s="37" t="str">
        <f>HYPERLINK("http://rusat.tv/blok-pitaniya-universalnyy-dlya-noutbukov-lp505-12v-24v-150w-14-nasadok","Блок питания универсальный LP505 12V-24V 150W+14 насадок")</f>
        <v>Блок питания универсальный LP505 12V-24V 150W+14 насадок</v>
      </c>
      <c r="C30" s="17">
        <v>74</v>
      </c>
      <c r="D30" s="18">
        <v>6070</v>
      </c>
      <c r="E30" s="22">
        <v>800</v>
      </c>
      <c r="F30" s="20" t="s">
        <v>16</v>
      </c>
      <c r="G30" s="19">
        <v>1000</v>
      </c>
      <c r="H30" s="20" t="s">
        <v>16</v>
      </c>
      <c r="I30" s="38"/>
      <c r="J30" s="21">
        <f>E30*I30</f>
        <v>0</v>
      </c>
      <c r="K30" s="35"/>
      <c r="L30" s="35"/>
    </row>
    <row r="31" spans="2:12" s="1" customFormat="1" ht="61.5" customHeight="1" outlineLevel="2">
      <c r="B31" s="37" t="str">
        <f>HYPERLINK("http://rusat.tv/bp-12-2-a-35-afkas-nova-200shtuk-v-korobke-","БП 12/2 А-35 Afkas-Nova ( 200штук в коробке )")</f>
        <v>БП 12/2 А-35 Afkas-Nova ( 200штук в коробке )</v>
      </c>
      <c r="C31" s="17">
        <v>120</v>
      </c>
      <c r="D31" s="18">
        <v>8006</v>
      </c>
      <c r="E31" s="22">
        <v>200</v>
      </c>
      <c r="F31" s="20" t="s">
        <v>16</v>
      </c>
      <c r="G31" s="20"/>
      <c r="H31" s="20"/>
      <c r="I31" s="38"/>
      <c r="J31" s="21">
        <f>E31*I31</f>
        <v>0</v>
      </c>
      <c r="K31" s="35"/>
      <c r="L31" s="35"/>
    </row>
    <row r="32" spans="2:12" s="1" customFormat="1" ht="61.5" customHeight="1" outlineLevel="2">
      <c r="B32" s="37" t="str">
        <f>HYPERLINK("http://rusat.tv/bp-12-3-a-224-afkas-nova","БП 12/3 A-224 Afkas-Nova (100 штук в коробке) (CHN)")</f>
        <v>БП 12/3 A-224 Afkas-Nova (100 штук в коробке) (CHN)</v>
      </c>
      <c r="C32" s="17">
        <v>100</v>
      </c>
      <c r="D32" s="18">
        <v>7727</v>
      </c>
      <c r="E32" s="22">
        <v>250</v>
      </c>
      <c r="F32" s="20" t="s">
        <v>16</v>
      </c>
      <c r="G32" s="20"/>
      <c r="H32" s="20"/>
      <c r="I32" s="38"/>
      <c r="J32" s="21">
        <f>E32*I32</f>
        <v>0</v>
      </c>
      <c r="K32" s="35"/>
      <c r="L32" s="35"/>
    </row>
    <row r="33" spans="2:12" s="1" customFormat="1" ht="61.5" customHeight="1" outlineLevel="2">
      <c r="B33" s="37" t="str">
        <f>HYPERLINK("http://rusat.tv/bp-12v-2a-25mm","БП 12В 1А 3.5мм")</f>
        <v>БП 12В 1А 3.5мм</v>
      </c>
      <c r="C33" s="17">
        <v>61</v>
      </c>
      <c r="D33" s="18">
        <v>4870</v>
      </c>
      <c r="E33" s="22">
        <v>100</v>
      </c>
      <c r="F33" s="20" t="s">
        <v>16</v>
      </c>
      <c r="G33" s="22">
        <v>150</v>
      </c>
      <c r="H33" s="20" t="s">
        <v>16</v>
      </c>
      <c r="I33" s="38"/>
      <c r="J33" s="21">
        <f>E33*I33</f>
        <v>0</v>
      </c>
      <c r="K33" s="35"/>
      <c r="L33" s="35"/>
    </row>
    <row r="34" spans="2:12" s="1" customFormat="1" ht="61.5" customHeight="1" outlineLevel="2">
      <c r="B34" s="37" t="str">
        <f>HYPERLINK("http://rusat.tv/bp-12-volt-2-ampera-novye-","БП 12В 2А 5.5мм")</f>
        <v>БП 12В 2А 5.5мм</v>
      </c>
      <c r="C34" s="17">
        <v>1</v>
      </c>
      <c r="D34" s="18">
        <v>1997</v>
      </c>
      <c r="E34" s="22">
        <v>280</v>
      </c>
      <c r="F34" s="20" t="s">
        <v>16</v>
      </c>
      <c r="G34" s="22">
        <v>300</v>
      </c>
      <c r="H34" s="20" t="s">
        <v>16</v>
      </c>
      <c r="I34" s="38"/>
      <c r="J34" s="21">
        <f>E34*I34</f>
        <v>0</v>
      </c>
      <c r="K34" s="35"/>
      <c r="L34" s="35"/>
    </row>
    <row r="35" spans="2:12" s="1" customFormat="1" ht="61.5" customHeight="1" outlineLevel="2">
      <c r="B35" s="37" t="str">
        <f>HYPERLINK("http://rusat.tv/blok-pitaniya-12-v-4a-lp-40-","БП 12В 4А 5.5мм ( LP 354/LP179 )")</f>
        <v>БП 12В 4А 5.5мм ( LP 354/LP179 )</v>
      </c>
      <c r="C35" s="17">
        <v>393</v>
      </c>
      <c r="D35" s="18">
        <v>3579</v>
      </c>
      <c r="E35" s="22">
        <v>300</v>
      </c>
      <c r="F35" s="20" t="s">
        <v>16</v>
      </c>
      <c r="G35" s="22">
        <v>700</v>
      </c>
      <c r="H35" s="20" t="s">
        <v>16</v>
      </c>
      <c r="I35" s="38"/>
      <c r="J35" s="21">
        <f>E35*I35</f>
        <v>0</v>
      </c>
      <c r="K35" s="35"/>
      <c r="L35" s="35"/>
    </row>
    <row r="36" spans="2:12" s="1" customFormat="1" ht="61.5" customHeight="1" outlineLevel="2">
      <c r="B36" s="37" t="str">
        <f>HYPERLINK("http://rusat.tv/bp-5-volt-3-ampera-tolstyy-razem-sanfone-","БП 5В 1А 5.5мм")</f>
        <v>БП 5В 1А 5.5мм</v>
      </c>
      <c r="C36" s="23">
        <v>6341</v>
      </c>
      <c r="D36" s="18">
        <v>1016</v>
      </c>
      <c r="E36" s="22">
        <v>60</v>
      </c>
      <c r="F36" s="20" t="s">
        <v>16</v>
      </c>
      <c r="G36" s="22">
        <v>200</v>
      </c>
      <c r="H36" s="20" t="s">
        <v>16</v>
      </c>
      <c r="I36" s="38"/>
      <c r="J36" s="21">
        <f>E36*I36</f>
        <v>0</v>
      </c>
      <c r="K36" s="35"/>
      <c r="L36" s="35"/>
    </row>
    <row r="37" spans="2:12" s="1" customFormat="1" ht="61.5" customHeight="1" outlineLevel="2">
      <c r="B37" s="37" t="str">
        <f>HYPERLINK("http://rusat.tv/bp-sp-10w-5v-a-tonkiy-razem-2-ampera","БП 5В 2А 3.5мм")</f>
        <v>БП 5В 2А 3.5мм</v>
      </c>
      <c r="C37" s="17">
        <v>7</v>
      </c>
      <c r="D37" s="18">
        <v>178</v>
      </c>
      <c r="E37" s="22">
        <v>170</v>
      </c>
      <c r="F37" s="20" t="s">
        <v>16</v>
      </c>
      <c r="G37" s="22">
        <v>400</v>
      </c>
      <c r="H37" s="20" t="s">
        <v>16</v>
      </c>
      <c r="I37" s="38"/>
      <c r="J37" s="21">
        <f>E37*I37</f>
        <v>0</v>
      </c>
      <c r="K37" s="35"/>
      <c r="L37" s="35"/>
    </row>
    <row r="38" spans="2:12" s="1" customFormat="1" ht="61.5" customHeight="1" outlineLevel="2">
      <c r="B38" s="37" t="str">
        <f>HYPERLINK("http://rusat.tv/orbita-ot-apb02-adapter-pitaniya-poe-24v-24vt-1a-","Орбита OT-APB02 адаптер питания POE (48V 0.5A)")</f>
        <v>Орбита OT-APB02 адаптер питания POE (48V 0.5A)</v>
      </c>
      <c r="C38" s="17">
        <v>3</v>
      </c>
      <c r="D38" s="18">
        <v>5534</v>
      </c>
      <c r="E38" s="22">
        <v>350</v>
      </c>
      <c r="F38" s="20" t="s">
        <v>16</v>
      </c>
      <c r="G38" s="22">
        <v>900</v>
      </c>
      <c r="H38" s="20" t="s">
        <v>16</v>
      </c>
      <c r="I38" s="38"/>
      <c r="J38" s="21">
        <f>E38*I38</f>
        <v>0</v>
      </c>
      <c r="K38" s="35"/>
      <c r="L38" s="35"/>
    </row>
    <row r="39" spans="2:12" s="1" customFormat="1" ht="61.5" customHeight="1" outlineLevel="2">
      <c r="B39" s="37" t="str">
        <f>HYPERLINK("http://rusat.tv/orbita-ot-apb22-adapter-pitaniya-6b-2000ma-55mm-1m-","Орбита OT-APB22 адаптер питания (6B, 2000mA, 5.5mm, 1м)")</f>
        <v>Орбита OT-APB22 адаптер питания (6B, 2000mA, 5.5mm, 1м)</v>
      </c>
      <c r="C39" s="17">
        <v>385</v>
      </c>
      <c r="D39" s="18">
        <v>6016</v>
      </c>
      <c r="E39" s="22">
        <v>170</v>
      </c>
      <c r="F39" s="20" t="s">
        <v>16</v>
      </c>
      <c r="G39" s="22">
        <v>500</v>
      </c>
      <c r="H39" s="20" t="s">
        <v>16</v>
      </c>
      <c r="I39" s="38"/>
      <c r="J39" s="21">
        <f>E39*I39</f>
        <v>0</v>
      </c>
      <c r="K39" s="35"/>
      <c r="L39" s="35"/>
    </row>
    <row r="40" spans="2:12" s="1" customFormat="1" ht="61.5" customHeight="1" outlineLevel="2">
      <c r="B40" s="37" t="str">
        <f>HYPERLINK("http://rusat.tv/orbita-ot-apb29-adapter-pitaniya-6b-1000ma-35mm-12m","Орбита OT-APB29 адаптер питания (6B, 1000mA, 3.5mm) 1.2м (тонкий штекер)")</f>
        <v>Орбита OT-APB29 адаптер питания (6B, 1000mA, 3.5mm) 1.2м (тонкий штекер)</v>
      </c>
      <c r="C40" s="17">
        <v>9</v>
      </c>
      <c r="D40" s="18">
        <v>9033</v>
      </c>
      <c r="E40" s="22">
        <v>160</v>
      </c>
      <c r="F40" s="20" t="s">
        <v>16</v>
      </c>
      <c r="G40" s="22">
        <v>300</v>
      </c>
      <c r="H40" s="20" t="s">
        <v>16</v>
      </c>
      <c r="I40" s="38"/>
      <c r="J40" s="21">
        <f>E40*I40</f>
        <v>0</v>
      </c>
      <c r="K40" s="35"/>
      <c r="L40" s="35"/>
    </row>
  </sheetData>
  <sheetProtection sheet="1" objects="1" scenarios="1"/>
  <mergeCells count="36">
    <mergeCell ref="K40:L40"/>
    <mergeCell ref="K35:L35"/>
    <mergeCell ref="K36:L36"/>
    <mergeCell ref="K37:L37"/>
    <mergeCell ref="K38:L38"/>
    <mergeCell ref="K39:L39"/>
    <mergeCell ref="K30:L30"/>
    <mergeCell ref="K31:L31"/>
    <mergeCell ref="K32:L32"/>
    <mergeCell ref="K33:L33"/>
    <mergeCell ref="K34:L34"/>
    <mergeCell ref="K25:L25"/>
    <mergeCell ref="K26:L26"/>
    <mergeCell ref="K27:L27"/>
    <mergeCell ref="K28:L28"/>
    <mergeCell ref="K29:L29"/>
    <mergeCell ref="K20:L20"/>
    <mergeCell ref="K21:L21"/>
    <mergeCell ref="K22:L22"/>
    <mergeCell ref="K23:L23"/>
    <mergeCell ref="K24:L24"/>
    <mergeCell ref="K15:L15"/>
    <mergeCell ref="K16:L16"/>
    <mergeCell ref="K17:L17"/>
    <mergeCell ref="K18:L18"/>
    <mergeCell ref="K19:L19"/>
    <mergeCell ref="I10:J10"/>
    <mergeCell ref="K10:L11"/>
    <mergeCell ref="K12:L12"/>
    <mergeCell ref="K13:L13"/>
    <mergeCell ref="K14:L14"/>
    <mergeCell ref="B10:B11"/>
    <mergeCell ref="C10:C11"/>
    <mergeCell ref="D10:D11"/>
    <mergeCell ref="E10:F10"/>
    <mergeCell ref="G10:H10"/>
  </mergeCells>
  <dataValidations count="28">
    <dataValidation type="whole" allowBlank="1" showInputMessage="1" showErrorMessage="1" errorTitle="Некоректные данные" sqref="I13">
      <formula1>0</formula1>
      <formula2>9999</formula2>
    </dataValidation>
    <dataValidation type="whole" allowBlank="1" showInputMessage="1" showErrorMessage="1" errorTitle="Некоректные данные" sqref="I14">
      <formula1>0</formula1>
      <formula2>9999</formula2>
    </dataValidation>
    <dataValidation type="whole" allowBlank="1" showInputMessage="1" showErrorMessage="1" errorTitle="Некоректные данные" sqref="I15">
      <formula1>0</formula1>
      <formula2>9999</formula2>
    </dataValidation>
    <dataValidation type="whole" allowBlank="1" showInputMessage="1" showErrorMessage="1" errorTitle="Некоректные данные" sqref="I16">
      <formula1>0</formula1>
      <formula2>9999</formula2>
    </dataValidation>
    <dataValidation type="whole" allowBlank="1" showInputMessage="1" showErrorMessage="1" errorTitle="Некоректные данные" sqref="I17">
      <formula1>0</formula1>
      <formula2>9999</formula2>
    </dataValidation>
    <dataValidation type="whole" allowBlank="1" showInputMessage="1" showErrorMessage="1" errorTitle="Некоректные данные" sqref="I18">
      <formula1>0</formula1>
      <formula2>9999</formula2>
    </dataValidation>
    <dataValidation type="whole" allowBlank="1" showInputMessage="1" showErrorMessage="1" errorTitle="Некоректные данные" sqref="I19">
      <formula1>0</formula1>
      <formula2>9999</formula2>
    </dataValidation>
    <dataValidation type="whole" allowBlank="1" showInputMessage="1" showErrorMessage="1" errorTitle="Некоректные данные" sqref="I20">
      <formula1>0</formula1>
      <formula2>9999</formula2>
    </dataValidation>
    <dataValidation type="whole" allowBlank="1" showInputMessage="1" showErrorMessage="1" errorTitle="Некоректные данные" sqref="I21">
      <formula1>0</formula1>
      <formula2>9999</formula2>
    </dataValidation>
    <dataValidation type="whole" allowBlank="1" showInputMessage="1" showErrorMessage="1" errorTitle="Некоректные данные" sqref="I22">
      <formula1>0</formula1>
      <formula2>9999</formula2>
    </dataValidation>
    <dataValidation type="whole" allowBlank="1" showInputMessage="1" showErrorMessage="1" errorTitle="Некоректные данные" sqref="I23">
      <formula1>0</formula1>
      <formula2>9999</formula2>
    </dataValidation>
    <dataValidation type="whole" allowBlank="1" showInputMessage="1" showErrorMessage="1" errorTitle="Некоректные данные" sqref="I24">
      <formula1>0</formula1>
      <formula2>9999</formula2>
    </dataValidation>
    <dataValidation type="whole" allowBlank="1" showInputMessage="1" showErrorMessage="1" errorTitle="Некоректные данные" sqref="I25">
      <formula1>0</formula1>
      <formula2>9999</formula2>
    </dataValidation>
    <dataValidation type="whole" allowBlank="1" showInputMessage="1" showErrorMessage="1" errorTitle="Некоректные данные" sqref="I26">
      <formula1>0</formula1>
      <formula2>9999</formula2>
    </dataValidation>
    <dataValidation type="whole" allowBlank="1" showInputMessage="1" showErrorMessage="1" errorTitle="Некоректные данные" sqref="I27">
      <formula1>0</formula1>
      <formula2>9999</formula2>
    </dataValidation>
    <dataValidation type="whole" allowBlank="1" showInputMessage="1" showErrorMessage="1" errorTitle="Некоректные данные" sqref="I28">
      <formula1>0</formula1>
      <formula2>9999</formula2>
    </dataValidation>
    <dataValidation type="whole" allowBlank="1" showInputMessage="1" showErrorMessage="1" errorTitle="Некоректные данные" sqref="I29">
      <formula1>0</formula1>
      <formula2>9999</formula2>
    </dataValidation>
    <dataValidation type="whole" allowBlank="1" showInputMessage="1" showErrorMessage="1" errorTitle="Некоректные данные" sqref="I30">
      <formula1>0</formula1>
      <formula2>9999</formula2>
    </dataValidation>
    <dataValidation type="whole" allowBlank="1" showInputMessage="1" showErrorMessage="1" errorTitle="Некоректные данные" sqref="I31">
      <formula1>0</formula1>
      <formula2>9999</formula2>
    </dataValidation>
    <dataValidation type="whole" allowBlank="1" showInputMessage="1" showErrorMessage="1" errorTitle="Некоректные данные" sqref="I32">
      <formula1>0</formula1>
      <formula2>9999</formula2>
    </dataValidation>
    <dataValidation type="whole" allowBlank="1" showInputMessage="1" showErrorMessage="1" errorTitle="Некоректные данные" sqref="I33">
      <formula1>0</formula1>
      <formula2>9999</formula2>
    </dataValidation>
    <dataValidation type="whole" allowBlank="1" showInputMessage="1" showErrorMessage="1" errorTitle="Некоректные данные" sqref="I34">
      <formula1>0</formula1>
      <formula2>9999</formula2>
    </dataValidation>
    <dataValidation type="whole" allowBlank="1" showInputMessage="1" showErrorMessage="1" errorTitle="Некоректные данные" sqref="I35">
      <formula1>0</formula1>
      <formula2>9999</formula2>
    </dataValidation>
    <dataValidation type="whole" allowBlank="1" showInputMessage="1" showErrorMessage="1" errorTitle="Некоректные данные" sqref="I36">
      <formula1>0</formula1>
      <formula2>9999</formula2>
    </dataValidation>
    <dataValidation type="whole" allowBlank="1" showInputMessage="1" showErrorMessage="1" errorTitle="Некоректные данные" sqref="I37">
      <formula1>0</formula1>
      <formula2>9999</formula2>
    </dataValidation>
    <dataValidation type="whole" allowBlank="1" showInputMessage="1" showErrorMessage="1" errorTitle="Некоректные данные" sqref="I38">
      <formula1>0</formula1>
      <formula2>9999</formula2>
    </dataValidation>
    <dataValidation type="whole" allowBlank="1" showInputMessage="1" showErrorMessage="1" errorTitle="Некоректные данные" sqref="I39">
      <formula1>0</formula1>
      <formula2>9999</formula2>
    </dataValidation>
    <dataValidation type="whole" allowBlank="1" showInputMessage="1" showErrorMessage="1" errorTitle="Некоректные данные" sqref="I40">
      <formula1>0</formula1>
      <formula2>9999</formula2>
    </dataValidation>
  </dataValidations>
  <printOptions/>
  <pageMargins left="0.75" right="1" top="0.75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dcterms:created xsi:type="dcterms:W3CDTF">2024-04-19T20:53:23Z</dcterms:created>
  <dcterms:modified xsi:type="dcterms:W3CDTF">2024-04-19T20:53:23Z</dcterms:modified>
  <cp:category/>
  <cp:version/>
  <cp:contentType/>
  <cp:contentStatus/>
</cp:coreProperties>
</file>